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pedroza/Documents/FAO/hc/"/>
    </mc:Choice>
  </mc:AlternateContent>
  <xr:revisionPtr revIDLastSave="0" documentId="13_ncr:1_{6FC27DE8-2276-9544-A17B-8426AD53C1B7}" xr6:coauthVersionLast="47" xr6:coauthVersionMax="47" xr10:uidLastSave="{00000000-0000-0000-0000-000000000000}"/>
  <bookViews>
    <workbookView xWindow="0" yWindow="500" windowWidth="44800" windowHeight="23580" tabRatio="678" activeTab="5" xr2:uid="{10781FC1-98A8-4B7C-886A-B6A57B375730}"/>
  </bookViews>
  <sheets>
    <sheet name="Instrucciones" sheetId="4" r:id="rId1"/>
    <sheet name="1. Territorio" sheetId="5" r:id="rId2"/>
    <sheet name="2. Valoracion Comunitaria" sheetId="2" r:id="rId3"/>
    <sheet name="3. Censo de Afectados" sheetId="1" r:id="rId4"/>
    <sheet name="4. Reporte daños" sheetId="6" r:id="rId5"/>
    <sheet name="5. Consolidado" sheetId="3" r:id="rId6"/>
    <sheet name="LISTAS" sheetId="7" state="hidden" r:id="rId7"/>
  </sheets>
  <definedNames>
    <definedName name="_xlnm.Print_Area" localSheetId="5">'5. Consolidado'!$B$1:$E$86</definedName>
    <definedName name="_xlnm.Print_Area" localSheetId="0">Instrucciones!$A$1:$R$21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B16" i="6"/>
  <c r="E16" i="6"/>
  <c r="G16" i="6"/>
  <c r="H16" i="6" s="1"/>
  <c r="B17" i="6"/>
  <c r="E17" i="6"/>
  <c r="G17" i="6"/>
  <c r="H17" i="6" s="1"/>
  <c r="B18" i="6"/>
  <c r="E18" i="6"/>
  <c r="G18" i="6"/>
  <c r="H18" i="6" s="1"/>
  <c r="B19" i="6"/>
  <c r="E19" i="6"/>
  <c r="B20" i="6"/>
  <c r="E20" i="6"/>
  <c r="B21" i="6"/>
  <c r="E21" i="6"/>
  <c r="B22" i="6"/>
  <c r="E22" i="6"/>
  <c r="G22" i="6"/>
  <c r="H22" i="6" s="1"/>
  <c r="B23" i="6"/>
  <c r="E23" i="6"/>
  <c r="G23" i="6"/>
  <c r="H23" i="6" s="1"/>
  <c r="B24" i="6"/>
  <c r="E24" i="6"/>
  <c r="G24" i="6"/>
  <c r="H24" i="6" s="1"/>
  <c r="B25" i="6"/>
  <c r="E25" i="6"/>
  <c r="G25" i="6"/>
  <c r="H25" i="6" s="1"/>
  <c r="B26" i="6"/>
  <c r="E26" i="6"/>
  <c r="G26" i="6"/>
  <c r="H26" i="6" s="1"/>
  <c r="B27" i="6"/>
  <c r="E27" i="6"/>
  <c r="G27" i="6"/>
  <c r="H27" i="6" s="1"/>
  <c r="B28" i="6"/>
  <c r="E28" i="6"/>
  <c r="G28" i="6"/>
  <c r="H28" i="6" s="1"/>
  <c r="B29" i="6"/>
  <c r="E29" i="6"/>
  <c r="G29" i="6"/>
  <c r="H29" i="6" s="1"/>
  <c r="B30" i="6"/>
  <c r="E30" i="6"/>
  <c r="G30" i="6"/>
  <c r="H30" i="6" s="1"/>
  <c r="B31" i="6"/>
  <c r="E31" i="6"/>
  <c r="G31" i="6"/>
  <c r="H31" i="6" s="1"/>
  <c r="B32" i="6"/>
  <c r="E32" i="6"/>
  <c r="G32" i="6"/>
  <c r="H32" i="6" s="1"/>
  <c r="B33" i="6"/>
  <c r="E33" i="6"/>
  <c r="G33" i="6"/>
  <c r="H33" i="6" s="1"/>
  <c r="B34" i="6"/>
  <c r="E34" i="6"/>
  <c r="G34" i="6"/>
  <c r="H34" i="6" s="1"/>
  <c r="B35" i="6"/>
  <c r="E35" i="6"/>
  <c r="G35" i="6"/>
  <c r="H35" i="6" s="1"/>
  <c r="B36" i="6"/>
  <c r="E36" i="6"/>
  <c r="G36" i="6"/>
  <c r="H36" i="6" s="1"/>
  <c r="B37" i="6"/>
  <c r="E37" i="6"/>
  <c r="B38" i="6"/>
  <c r="E38" i="6"/>
  <c r="B39" i="6"/>
  <c r="E39" i="6"/>
  <c r="B40" i="6"/>
  <c r="E40" i="6"/>
  <c r="G40" i="6"/>
  <c r="H40" i="6" s="1"/>
  <c r="B41" i="6"/>
  <c r="E41" i="6"/>
  <c r="G41" i="6"/>
  <c r="H41" i="6" s="1"/>
  <c r="B42" i="6"/>
  <c r="E42" i="6"/>
  <c r="G42" i="6"/>
  <c r="H42" i="6" s="1"/>
  <c r="B43" i="6"/>
  <c r="E43" i="6"/>
  <c r="G43" i="6"/>
  <c r="H43" i="6" s="1"/>
  <c r="B44" i="6"/>
  <c r="E44" i="6"/>
  <c r="G44" i="6"/>
  <c r="H44" i="6" s="1"/>
  <c r="B45" i="6"/>
  <c r="E45" i="6"/>
  <c r="G45" i="6"/>
  <c r="H45" i="6" s="1"/>
  <c r="B46" i="6"/>
  <c r="E46" i="6"/>
  <c r="G46" i="6"/>
  <c r="H46" i="6" s="1"/>
  <c r="B47" i="6"/>
  <c r="E47" i="6"/>
  <c r="G47" i="6"/>
  <c r="H47" i="6" s="1"/>
  <c r="B48" i="6"/>
  <c r="E48" i="6"/>
  <c r="G48" i="6"/>
  <c r="H48" i="6" s="1"/>
  <c r="B49" i="6"/>
  <c r="E49" i="6"/>
  <c r="G49" i="6"/>
  <c r="H49" i="6" s="1"/>
  <c r="B50" i="6"/>
  <c r="E50" i="6"/>
  <c r="G50" i="6"/>
  <c r="H50" i="6" s="1"/>
  <c r="B51" i="6"/>
  <c r="E51" i="6"/>
  <c r="G51" i="6"/>
  <c r="H51" i="6" s="1"/>
  <c r="B52" i="6"/>
  <c r="E52" i="6"/>
  <c r="G52" i="6"/>
  <c r="H52" i="6" s="1"/>
  <c r="B53" i="6"/>
  <c r="E53" i="6"/>
  <c r="G53" i="6"/>
  <c r="H53" i="6" s="1"/>
  <c r="B54" i="6"/>
  <c r="E54" i="6"/>
  <c r="G54" i="6"/>
  <c r="H54" i="6" s="1"/>
  <c r="B55" i="6"/>
  <c r="E55" i="6"/>
  <c r="G55" i="6"/>
  <c r="H55" i="6" s="1"/>
  <c r="B56" i="6"/>
  <c r="E56" i="6"/>
  <c r="G56" i="6"/>
  <c r="H56" i="6" s="1"/>
  <c r="B57" i="6"/>
  <c r="E57" i="6"/>
  <c r="G57" i="6"/>
  <c r="H57" i="6" s="1"/>
  <c r="B58" i="6"/>
  <c r="E58" i="6"/>
  <c r="G58" i="6"/>
  <c r="H58" i="6" s="1"/>
  <c r="B59" i="6"/>
  <c r="E59" i="6"/>
  <c r="G59" i="6"/>
  <c r="H59" i="6" s="1"/>
  <c r="B60" i="6"/>
  <c r="E60" i="6"/>
  <c r="G60" i="6"/>
  <c r="H60" i="6" s="1"/>
  <c r="B61" i="6"/>
  <c r="E61" i="6"/>
  <c r="G61" i="6"/>
  <c r="H61" i="6" s="1"/>
  <c r="B62" i="6"/>
  <c r="E62" i="6"/>
  <c r="G62" i="6"/>
  <c r="H62" i="6" s="1"/>
  <c r="B63" i="6"/>
  <c r="E63" i="6"/>
  <c r="G63" i="6"/>
  <c r="H63" i="6" s="1"/>
  <c r="B64" i="6"/>
  <c r="E64" i="6"/>
  <c r="G64" i="6"/>
  <c r="H64" i="6" s="1"/>
  <c r="B65" i="6"/>
  <c r="E65" i="6"/>
  <c r="G65" i="6"/>
  <c r="H65" i="6" s="1"/>
  <c r="B66" i="6"/>
  <c r="E66" i="6"/>
  <c r="G66" i="6"/>
  <c r="H66" i="6" s="1"/>
  <c r="B67" i="6"/>
  <c r="E67" i="6"/>
  <c r="G67" i="6"/>
  <c r="H67" i="6" s="1"/>
  <c r="B68" i="6"/>
  <c r="E68" i="6"/>
  <c r="G68" i="6"/>
  <c r="H68" i="6" s="1"/>
  <c r="B69" i="6"/>
  <c r="E69" i="6"/>
  <c r="G69" i="6"/>
  <c r="H69" i="6" s="1"/>
  <c r="B70" i="6"/>
  <c r="E70" i="6"/>
  <c r="G70" i="6"/>
  <c r="H70" i="6" s="1"/>
  <c r="B71" i="6"/>
  <c r="E71" i="6"/>
  <c r="G71" i="6"/>
  <c r="H71" i="6" s="1"/>
  <c r="B72" i="6"/>
  <c r="E72" i="6"/>
  <c r="G72" i="6"/>
  <c r="H72" i="6" s="1"/>
  <c r="B73" i="6"/>
  <c r="E73" i="6"/>
  <c r="G73" i="6"/>
  <c r="H73" i="6" s="1"/>
  <c r="B74" i="6"/>
  <c r="E74" i="6"/>
  <c r="G74" i="6"/>
  <c r="H74" i="6" s="1"/>
  <c r="B75" i="6"/>
  <c r="E75" i="6"/>
  <c r="G75" i="6"/>
  <c r="H75" i="6"/>
  <c r="B76" i="6"/>
  <c r="E76" i="6"/>
  <c r="G76" i="6"/>
  <c r="H76" i="6"/>
  <c r="B77" i="6"/>
  <c r="E77" i="6"/>
  <c r="G77" i="6"/>
  <c r="H77" i="6"/>
  <c r="B78" i="6"/>
  <c r="E78" i="6"/>
  <c r="G78" i="6"/>
  <c r="H78" i="6"/>
  <c r="B79" i="6"/>
  <c r="E79" i="6"/>
  <c r="G79" i="6"/>
  <c r="H79" i="6"/>
  <c r="B80" i="6"/>
  <c r="E80" i="6"/>
  <c r="G80" i="6"/>
  <c r="H80" i="6"/>
  <c r="B81" i="6"/>
  <c r="E81" i="6"/>
  <c r="G81" i="6"/>
  <c r="H81" i="6"/>
  <c r="B82" i="6"/>
  <c r="E82" i="6"/>
  <c r="G82" i="6"/>
  <c r="H82" i="6"/>
  <c r="D8" i="7" l="1" a="1"/>
  <c r="D8" i="7" s="1"/>
  <c r="C61" i="7"/>
  <c r="E61" i="7" s="1" a="1"/>
  <c r="E61" i="7" s="1"/>
  <c r="F61" i="7" s="1"/>
  <c r="C62" i="7"/>
  <c r="E62" i="7" s="1" a="1"/>
  <c r="E62" i="7" s="1"/>
  <c r="C63" i="7"/>
  <c r="E63" i="7" s="1" a="1"/>
  <c r="E63" i="7" s="1"/>
  <c r="F63" i="7" s="1"/>
  <c r="C64" i="7"/>
  <c r="L64" i="7" s="1" a="1"/>
  <c r="L64" i="7" s="1"/>
  <c r="C65" i="7"/>
  <c r="E65" i="7" s="1" a="1"/>
  <c r="E65" i="7" s="1"/>
  <c r="F65" i="7" s="1"/>
  <c r="C66" i="7"/>
  <c r="L66" i="7" s="1" a="1"/>
  <c r="L66" i="7" s="1"/>
  <c r="C67" i="7"/>
  <c r="E67" i="7" s="1" a="1"/>
  <c r="E67" i="7" s="1"/>
  <c r="C68" i="7"/>
  <c r="L68" i="7" s="1" a="1"/>
  <c r="L68" i="7" s="1"/>
  <c r="C69" i="7"/>
  <c r="E69" i="7" s="1" a="1"/>
  <c r="E69" i="7" s="1"/>
  <c r="F69" i="7" s="1"/>
  <c r="C70" i="7"/>
  <c r="E70" i="7" s="1" a="1"/>
  <c r="E70" i="7" s="1"/>
  <c r="F70" i="7" s="1"/>
  <c r="C71" i="7"/>
  <c r="E71" i="7" s="1" a="1"/>
  <c r="E71" i="7" s="1"/>
  <c r="F71" i="7" s="1"/>
  <c r="C72" i="7"/>
  <c r="L72" i="7" s="1" a="1"/>
  <c r="L72" i="7" s="1"/>
  <c r="C73" i="7"/>
  <c r="L73" i="7" s="1" a="1"/>
  <c r="L73" i="7" s="1"/>
  <c r="C74" i="7"/>
  <c r="L74" i="7" s="1" a="1"/>
  <c r="L74" i="7" s="1"/>
  <c r="C75" i="7"/>
  <c r="E75" i="7" s="1" a="1"/>
  <c r="E75" i="7" s="1"/>
  <c r="F75" i="7" s="1"/>
  <c r="C76" i="7"/>
  <c r="L76" i="7" s="1" a="1"/>
  <c r="L76" i="7" s="1"/>
  <c r="C77" i="7"/>
  <c r="H77" i="7" s="1" a="1"/>
  <c r="H77" i="7" s="1"/>
  <c r="C78" i="7"/>
  <c r="E78" i="7" s="1" a="1"/>
  <c r="E78" i="7" s="1"/>
  <c r="C79" i="7"/>
  <c r="E79" i="7" s="1" a="1"/>
  <c r="E79" i="7" s="1"/>
  <c r="F79" i="7" s="1"/>
  <c r="C80" i="7"/>
  <c r="L80" i="7" s="1" a="1"/>
  <c r="L80" i="7" s="1"/>
  <c r="C81" i="7"/>
  <c r="E81" i="7" s="1" a="1"/>
  <c r="E81" i="7" s="1"/>
  <c r="F81" i="7" s="1"/>
  <c r="C82" i="7"/>
  <c r="L82" i="7" s="1" a="1"/>
  <c r="L82" i="7" s="1"/>
  <c r="C83" i="7"/>
  <c r="E83" i="7" s="1" a="1"/>
  <c r="E83" i="7" s="1"/>
  <c r="F83" i="7" s="1"/>
  <c r="C84" i="7"/>
  <c r="L84" i="7" s="1" a="1"/>
  <c r="L84" i="7" s="1"/>
  <c r="C85" i="7"/>
  <c r="H85" i="7" s="1" a="1"/>
  <c r="H85" i="7" s="1"/>
  <c r="C86" i="7"/>
  <c r="E86" i="7" s="1" a="1"/>
  <c r="E86" i="7" s="1"/>
  <c r="F86" i="7" s="1"/>
  <c r="C87" i="7"/>
  <c r="E87" i="7" s="1" a="1"/>
  <c r="E87" i="7" s="1"/>
  <c r="F87" i="7" s="1"/>
  <c r="C88" i="7"/>
  <c r="L88" i="7" s="1" a="1"/>
  <c r="L88" i="7" s="1"/>
  <c r="C89" i="7"/>
  <c r="H89" i="7" s="1" a="1"/>
  <c r="H89" i="7" s="1"/>
  <c r="C90" i="7"/>
  <c r="L90" i="7" s="1" a="1"/>
  <c r="L90" i="7" s="1"/>
  <c r="C91" i="7"/>
  <c r="E91" i="7" s="1" a="1"/>
  <c r="E91" i="7" s="1"/>
  <c r="F91" i="7" s="1"/>
  <c r="C92" i="7"/>
  <c r="L92" i="7" s="1" a="1"/>
  <c r="L92" i="7" s="1"/>
  <c r="C93" i="7"/>
  <c r="E93" i="7" s="1" a="1"/>
  <c r="E93" i="7" s="1"/>
  <c r="C94" i="7"/>
  <c r="E94" i="7" s="1" a="1"/>
  <c r="E94" i="7" s="1"/>
  <c r="C95" i="7"/>
  <c r="E95" i="7" s="1" a="1"/>
  <c r="E95" i="7" s="1"/>
  <c r="F95" i="7" s="1"/>
  <c r="C96" i="7"/>
  <c r="L96" i="7" s="1" a="1"/>
  <c r="L96" i="7" s="1"/>
  <c r="C97" i="7"/>
  <c r="E97" i="7" s="1" a="1"/>
  <c r="E97" i="7" s="1"/>
  <c r="F97" i="7" s="1"/>
  <c r="C98" i="7"/>
  <c r="L98" i="7" s="1" a="1"/>
  <c r="L98" i="7" s="1"/>
  <c r="C99" i="7"/>
  <c r="E99" i="7" s="1" a="1"/>
  <c r="E99" i="7" s="1"/>
  <c r="F99" i="7" s="1"/>
  <c r="C100" i="7"/>
  <c r="L100" i="7" s="1" a="1"/>
  <c r="L100" i="7" s="1"/>
  <c r="C101" i="7"/>
  <c r="E101" i="7" s="1" a="1"/>
  <c r="E101" i="7" s="1"/>
  <c r="C102" i="7"/>
  <c r="L102" i="7" s="1" a="1"/>
  <c r="L102" i="7" s="1"/>
  <c r="G13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D14" i="3"/>
  <c r="H44" i="3"/>
  <c r="H45" i="3"/>
  <c r="H46" i="3"/>
  <c r="H47" i="3"/>
  <c r="H43" i="3"/>
  <c r="H34" i="3"/>
  <c r="H35" i="3"/>
  <c r="H36" i="3"/>
  <c r="H37" i="3"/>
  <c r="H38" i="3"/>
  <c r="H28" i="3"/>
  <c r="H29" i="3"/>
  <c r="H30" i="3"/>
  <c r="H27" i="3"/>
  <c r="H19" i="3"/>
  <c r="H20" i="3"/>
  <c r="H22" i="3"/>
  <c r="H23" i="3"/>
  <c r="H24" i="3"/>
  <c r="H18" i="3"/>
  <c r="H16" i="3"/>
  <c r="H15" i="3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E66" i="7" a="1"/>
  <c r="E66" i="7" s="1"/>
  <c r="E74" i="7" a="1"/>
  <c r="E74" i="7" s="1"/>
  <c r="F74" i="7" s="1"/>
  <c r="E82" i="7" a="1"/>
  <c r="E82" i="7" s="1"/>
  <c r="E90" i="7" a="1"/>
  <c r="E90" i="7" s="1"/>
  <c r="F90" i="7" s="1"/>
  <c r="E98" i="7" a="1"/>
  <c r="E98" i="7" s="1"/>
  <c r="F98" i="7" s="1"/>
  <c r="E103" i="7" a="1"/>
  <c r="E103" i="7" s="1"/>
  <c r="E104" i="7" a="1"/>
  <c r="E104" i="7" s="1"/>
  <c r="E105" i="7" a="1"/>
  <c r="E105" i="7" s="1"/>
  <c r="E106" i="7" a="1"/>
  <c r="E106" i="7" s="1"/>
  <c r="E107" i="7" a="1"/>
  <c r="E107" i="7" s="1"/>
  <c r="E108" i="7" a="1"/>
  <c r="E108" i="7" s="1"/>
  <c r="E109" i="7" a="1"/>
  <c r="E109" i="7" s="1"/>
  <c r="E110" i="7" a="1"/>
  <c r="E110" i="7" s="1"/>
  <c r="E111" i="7" a="1"/>
  <c r="E111" i="7" s="1"/>
  <c r="E112" i="7" a="1"/>
  <c r="E112" i="7" s="1"/>
  <c r="E113" i="7" a="1"/>
  <c r="E113" i="7" s="1"/>
  <c r="E114" i="7" a="1"/>
  <c r="E114" i="7" s="1"/>
  <c r="E115" i="7" a="1"/>
  <c r="E115" i="7" s="1"/>
  <c r="E116" i="7" a="1"/>
  <c r="E116" i="7" s="1"/>
  <c r="E117" i="7" a="1"/>
  <c r="E117" i="7" s="1"/>
  <c r="E118" i="7" a="1"/>
  <c r="E118" i="7" s="1"/>
  <c r="E119" i="7" a="1"/>
  <c r="E119" i="7" s="1"/>
  <c r="E120" i="7" a="1"/>
  <c r="E120" i="7" s="1"/>
  <c r="E121" i="7" a="1"/>
  <c r="E121" i="7" s="1"/>
  <c r="E122" i="7" a="1"/>
  <c r="E122" i="7" s="1"/>
  <c r="E123" i="7" a="1"/>
  <c r="E123" i="7" s="1"/>
  <c r="E124" i="7" a="1"/>
  <c r="E124" i="7" s="1"/>
  <c r="E125" i="7" a="1"/>
  <c r="E125" i="7" s="1"/>
  <c r="E126" i="7" a="1"/>
  <c r="E126" i="7" s="1"/>
  <c r="E127" i="7" a="1"/>
  <c r="E127" i="7" s="1"/>
  <c r="E128" i="7" a="1"/>
  <c r="E128" i="7" s="1"/>
  <c r="E129" i="7" a="1"/>
  <c r="E129" i="7" s="1"/>
  <c r="E130" i="7" a="1"/>
  <c r="E130" i="7" s="1"/>
  <c r="E131" i="7" a="1"/>
  <c r="E131" i="7" s="1"/>
  <c r="E132" i="7" a="1"/>
  <c r="E132" i="7" s="1"/>
  <c r="E133" i="7" a="1"/>
  <c r="E133" i="7" s="1"/>
  <c r="E134" i="7" a="1"/>
  <c r="E134" i="7" s="1"/>
  <c r="E135" i="7" a="1"/>
  <c r="E135" i="7" s="1"/>
  <c r="E136" i="7" a="1"/>
  <c r="E136" i="7" s="1"/>
  <c r="E137" i="7" a="1"/>
  <c r="E137" i="7" s="1"/>
  <c r="E138" i="7" a="1"/>
  <c r="E138" i="7" s="1"/>
  <c r="E139" i="7" a="1"/>
  <c r="E139" i="7" s="1"/>
  <c r="E140" i="7" a="1"/>
  <c r="E140" i="7" s="1"/>
  <c r="E141" i="7" a="1"/>
  <c r="E141" i="7" s="1"/>
  <c r="E142" i="7" a="1"/>
  <c r="E142" i="7" s="1"/>
  <c r="E143" i="7" a="1"/>
  <c r="E143" i="7" s="1"/>
  <c r="E144" i="7" a="1"/>
  <c r="E144" i="7" s="1"/>
  <c r="E145" i="7" a="1"/>
  <c r="E145" i="7" s="1"/>
  <c r="E146" i="7" a="1"/>
  <c r="E146" i="7" s="1"/>
  <c r="E147" i="7" a="1"/>
  <c r="E147" i="7" s="1"/>
  <c r="E148" i="7" a="1"/>
  <c r="E148" i="7" s="1"/>
  <c r="E149" i="7" a="1"/>
  <c r="E149" i="7" s="1"/>
  <c r="E150" i="7" a="1"/>
  <c r="E150" i="7" s="1"/>
  <c r="E151" i="7" a="1"/>
  <c r="E151" i="7" s="1"/>
  <c r="E152" i="7" a="1"/>
  <c r="E152" i="7" s="1"/>
  <c r="E153" i="7" a="1"/>
  <c r="E153" i="7" s="1"/>
  <c r="E154" i="7" a="1"/>
  <c r="E154" i="7" s="1"/>
  <c r="E155" i="7" a="1"/>
  <c r="E155" i="7" s="1"/>
  <c r="E156" i="7" a="1"/>
  <c r="E156" i="7" s="1"/>
  <c r="E157" i="7" a="1"/>
  <c r="E157" i="7" s="1"/>
  <c r="E158" i="7" a="1"/>
  <c r="E158" i="7" s="1"/>
  <c r="E159" i="7" a="1"/>
  <c r="E159" i="7" s="1"/>
  <c r="E160" i="7" a="1"/>
  <c r="E160" i="7" s="1"/>
  <c r="E161" i="7" a="1"/>
  <c r="E161" i="7" s="1"/>
  <c r="E162" i="7" a="1"/>
  <c r="E162" i="7" s="1"/>
  <c r="E163" i="7" a="1"/>
  <c r="E163" i="7" s="1"/>
  <c r="E164" i="7" a="1"/>
  <c r="E164" i="7" s="1"/>
  <c r="E165" i="7" a="1"/>
  <c r="E165" i="7" s="1"/>
  <c r="E166" i="7" a="1"/>
  <c r="E166" i="7" s="1"/>
  <c r="E167" i="7" a="1"/>
  <c r="E167" i="7" s="1"/>
  <c r="E168" i="7" a="1"/>
  <c r="E168" i="7" s="1"/>
  <c r="E169" i="7" a="1"/>
  <c r="E169" i="7" s="1"/>
  <c r="E170" i="7" a="1"/>
  <c r="E170" i="7" s="1"/>
  <c r="E171" i="7" a="1"/>
  <c r="E171" i="7" s="1"/>
  <c r="E172" i="7" a="1"/>
  <c r="E172" i="7" s="1"/>
  <c r="E173" i="7" a="1"/>
  <c r="E173" i="7" s="1"/>
  <c r="E174" i="7" a="1"/>
  <c r="E174" i="7" s="1"/>
  <c r="E175" i="7" a="1"/>
  <c r="E175" i="7" s="1"/>
  <c r="E176" i="7" a="1"/>
  <c r="E176" i="7" s="1"/>
  <c r="E177" i="7" a="1"/>
  <c r="E177" i="7" s="1"/>
  <c r="E178" i="7" a="1"/>
  <c r="E178" i="7" s="1"/>
  <c r="E179" i="7" a="1"/>
  <c r="E179" i="7" s="1"/>
  <c r="E180" i="7" a="1"/>
  <c r="E180" i="7" s="1"/>
  <c r="E181" i="7" a="1"/>
  <c r="E181" i="7" s="1"/>
  <c r="E182" i="7" a="1"/>
  <c r="E182" i="7" s="1"/>
  <c r="E183" i="7" a="1"/>
  <c r="E183" i="7" s="1"/>
  <c r="E184" i="7" a="1"/>
  <c r="E184" i="7" s="1"/>
  <c r="E185" i="7" a="1"/>
  <c r="E185" i="7" s="1"/>
  <c r="E186" i="7" a="1"/>
  <c r="E186" i="7" s="1"/>
  <c r="E187" i="7" a="1"/>
  <c r="E187" i="7" s="1"/>
  <c r="E188" i="7" a="1"/>
  <c r="E188" i="7" s="1"/>
  <c r="E189" i="7" a="1"/>
  <c r="E189" i="7" s="1"/>
  <c r="E190" i="7" a="1"/>
  <c r="E190" i="7" s="1"/>
  <c r="E191" i="7" a="1"/>
  <c r="E191" i="7" s="1"/>
  <c r="E192" i="7" a="1"/>
  <c r="E192" i="7" s="1"/>
  <c r="E193" i="7" a="1"/>
  <c r="E193" i="7" s="1"/>
  <c r="E194" i="7" a="1"/>
  <c r="E194" i="7" s="1"/>
  <c r="E195" i="7" a="1"/>
  <c r="E195" i="7" s="1"/>
  <c r="E196" i="7" a="1"/>
  <c r="E196" i="7" s="1"/>
  <c r="E197" i="7" a="1"/>
  <c r="E197" i="7" s="1"/>
  <c r="E198" i="7" a="1"/>
  <c r="E198" i="7" s="1"/>
  <c r="E199" i="7" a="1"/>
  <c r="E199" i="7" s="1"/>
  <c r="E200" i="7" a="1"/>
  <c r="E200" i="7" s="1"/>
  <c r="E201" i="7" a="1"/>
  <c r="E201" i="7" s="1"/>
  <c r="E202" i="7" a="1"/>
  <c r="E202" i="7" s="1"/>
  <c r="E203" i="7" a="1"/>
  <c r="E203" i="7" s="1"/>
  <c r="E204" i="7" a="1"/>
  <c r="E204" i="7" s="1"/>
  <c r="E205" i="7" a="1"/>
  <c r="E205" i="7" s="1"/>
  <c r="E206" i="7" a="1"/>
  <c r="E206" i="7" s="1"/>
  <c r="E207" i="7" a="1"/>
  <c r="E207" i="7" s="1"/>
  <c r="E208" i="7" a="1"/>
  <c r="E208" i="7" s="1"/>
  <c r="E209" i="7" a="1"/>
  <c r="E209" i="7" s="1"/>
  <c r="E210" i="7" a="1"/>
  <c r="E210" i="7" s="1"/>
  <c r="E211" i="7" a="1"/>
  <c r="E211" i="7" s="1"/>
  <c r="E212" i="7" a="1"/>
  <c r="E212" i="7" s="1"/>
  <c r="E213" i="7" a="1"/>
  <c r="E213" i="7" s="1"/>
  <c r="E214" i="7" a="1"/>
  <c r="E214" i="7" s="1"/>
  <c r="E215" i="7" a="1"/>
  <c r="E215" i="7" s="1"/>
  <c r="E216" i="7" a="1"/>
  <c r="E216" i="7" s="1"/>
  <c r="E217" i="7" a="1"/>
  <c r="E217" i="7" s="1"/>
  <c r="E218" i="7" a="1"/>
  <c r="E218" i="7" s="1"/>
  <c r="E219" i="7" a="1"/>
  <c r="E219" i="7" s="1"/>
  <c r="E220" i="7" a="1"/>
  <c r="E220" i="7" s="1"/>
  <c r="E221" i="7" a="1"/>
  <c r="E221" i="7" s="1"/>
  <c r="E222" i="7" a="1"/>
  <c r="E222" i="7" s="1"/>
  <c r="E223" i="7" a="1"/>
  <c r="E223" i="7" s="1"/>
  <c r="E224" i="7" a="1"/>
  <c r="E224" i="7" s="1"/>
  <c r="E225" i="7" a="1"/>
  <c r="E225" i="7" s="1"/>
  <c r="E226" i="7" a="1"/>
  <c r="E226" i="7" s="1"/>
  <c r="E227" i="7" a="1"/>
  <c r="E227" i="7" s="1"/>
  <c r="E228" i="7" a="1"/>
  <c r="E228" i="7" s="1"/>
  <c r="E229" i="7" a="1"/>
  <c r="E229" i="7" s="1"/>
  <c r="E230" i="7" a="1"/>
  <c r="E230" i="7" s="1"/>
  <c r="E231" i="7" a="1"/>
  <c r="E231" i="7" s="1"/>
  <c r="E232" i="7" a="1"/>
  <c r="E232" i="7" s="1"/>
  <c r="E233" i="7" a="1"/>
  <c r="E233" i="7" s="1"/>
  <c r="E234" i="7" a="1"/>
  <c r="E234" i="7" s="1"/>
  <c r="E235" i="7" a="1"/>
  <c r="E235" i="7" s="1"/>
  <c r="E236" i="7" a="1"/>
  <c r="E236" i="7" s="1"/>
  <c r="E237" i="7" a="1"/>
  <c r="E237" i="7" s="1"/>
  <c r="E238" i="7" a="1"/>
  <c r="E238" i="7" s="1"/>
  <c r="E239" i="7" a="1"/>
  <c r="E239" i="7" s="1"/>
  <c r="E240" i="7" a="1"/>
  <c r="E240" i="7" s="1"/>
  <c r="E241" i="7" a="1"/>
  <c r="E241" i="7" s="1"/>
  <c r="E242" i="7" a="1"/>
  <c r="E242" i="7" s="1"/>
  <c r="E243" i="7" a="1"/>
  <c r="E243" i="7" s="1"/>
  <c r="E244" i="7" a="1"/>
  <c r="E244" i="7" s="1"/>
  <c r="E245" i="7" a="1"/>
  <c r="E245" i="7" s="1"/>
  <c r="E246" i="7" a="1"/>
  <c r="E246" i="7" s="1"/>
  <c r="E247" i="7" a="1"/>
  <c r="E247" i="7" s="1"/>
  <c r="E248" i="7" a="1"/>
  <c r="E248" i="7" s="1"/>
  <c r="E249" i="7" a="1"/>
  <c r="E249" i="7" s="1"/>
  <c r="E250" i="7" a="1"/>
  <c r="E250" i="7" s="1"/>
  <c r="E251" i="7" a="1"/>
  <c r="E251" i="7" s="1"/>
  <c r="E252" i="7" a="1"/>
  <c r="E252" i="7" s="1"/>
  <c r="E253" i="7" a="1"/>
  <c r="E253" i="7" s="1"/>
  <c r="E254" i="7" a="1"/>
  <c r="E254" i="7" s="1"/>
  <c r="E255" i="7" a="1"/>
  <c r="E255" i="7" s="1"/>
  <c r="E256" i="7" a="1"/>
  <c r="E256" i="7" s="1"/>
  <c r="E257" i="7" a="1"/>
  <c r="E257" i="7" s="1"/>
  <c r="E258" i="7" a="1"/>
  <c r="E258" i="7" s="1"/>
  <c r="E259" i="7" a="1"/>
  <c r="E259" i="7" s="1"/>
  <c r="E260" i="7" a="1"/>
  <c r="E260" i="7" s="1"/>
  <c r="E261" i="7" a="1"/>
  <c r="E261" i="7" s="1"/>
  <c r="E262" i="7" a="1"/>
  <c r="E262" i="7" s="1"/>
  <c r="E263" i="7" a="1"/>
  <c r="E263" i="7" s="1"/>
  <c r="E264" i="7" a="1"/>
  <c r="E264" i="7" s="1"/>
  <c r="E265" i="7" a="1"/>
  <c r="E265" i="7" s="1"/>
  <c r="E266" i="7" a="1"/>
  <c r="E266" i="7" s="1"/>
  <c r="E267" i="7" a="1"/>
  <c r="E267" i="7" s="1"/>
  <c r="E268" i="7" a="1"/>
  <c r="E268" i="7" s="1"/>
  <c r="E269" i="7" a="1"/>
  <c r="E269" i="7" s="1"/>
  <c r="E270" i="7" a="1"/>
  <c r="E270" i="7" s="1"/>
  <c r="E271" i="7" a="1"/>
  <c r="E271" i="7" s="1"/>
  <c r="E272" i="7" a="1"/>
  <c r="E272" i="7" s="1"/>
  <c r="E273" i="7" a="1"/>
  <c r="E273" i="7" s="1"/>
  <c r="E274" i="7" a="1"/>
  <c r="E274" i="7" s="1"/>
  <c r="E275" i="7" a="1"/>
  <c r="E275" i="7" s="1"/>
  <c r="E276" i="7" a="1"/>
  <c r="E276" i="7" s="1"/>
  <c r="E277" i="7" a="1"/>
  <c r="E277" i="7" s="1"/>
  <c r="E278" i="7" a="1"/>
  <c r="E278" i="7" s="1"/>
  <c r="E279" i="7" a="1"/>
  <c r="E279" i="7" s="1"/>
  <c r="E280" i="7" a="1"/>
  <c r="E280" i="7" s="1"/>
  <c r="E281" i="7" a="1"/>
  <c r="E281" i="7" s="1"/>
  <c r="E282" i="7" a="1"/>
  <c r="E282" i="7" s="1"/>
  <c r="E283" i="7" a="1"/>
  <c r="E283" i="7" s="1"/>
  <c r="E284" i="7" a="1"/>
  <c r="E284" i="7" s="1"/>
  <c r="E285" i="7" a="1"/>
  <c r="E285" i="7" s="1"/>
  <c r="E286" i="7" a="1"/>
  <c r="E286" i="7" s="1"/>
  <c r="E287" i="7" a="1"/>
  <c r="E287" i="7" s="1"/>
  <c r="E288" i="7" a="1"/>
  <c r="E288" i="7" s="1"/>
  <c r="E289" i="7" a="1"/>
  <c r="E289" i="7" s="1"/>
  <c r="E290" i="7" a="1"/>
  <c r="E290" i="7" s="1"/>
  <c r="E291" i="7" a="1"/>
  <c r="E291" i="7" s="1"/>
  <c r="E292" i="7" a="1"/>
  <c r="E292" i="7" s="1"/>
  <c r="E293" i="7" a="1"/>
  <c r="E293" i="7" s="1"/>
  <c r="E294" i="7" a="1"/>
  <c r="E294" i="7" s="1"/>
  <c r="E295" i="7" a="1"/>
  <c r="E295" i="7" s="1"/>
  <c r="E296" i="7" a="1"/>
  <c r="E296" i="7" s="1"/>
  <c r="E297" i="7" a="1"/>
  <c r="E297" i="7" s="1"/>
  <c r="E298" i="7" a="1"/>
  <c r="E298" i="7" s="1"/>
  <c r="E299" i="7" a="1"/>
  <c r="E299" i="7" s="1"/>
  <c r="E300" i="7" a="1"/>
  <c r="E300" i="7" s="1"/>
  <c r="E301" i="7" a="1"/>
  <c r="E301" i="7" s="1"/>
  <c r="E302" i="7" a="1"/>
  <c r="E302" i="7" s="1"/>
  <c r="E303" i="7" a="1"/>
  <c r="E303" i="7" s="1"/>
  <c r="E304" i="7" a="1"/>
  <c r="E304" i="7" s="1"/>
  <c r="E305" i="7" a="1"/>
  <c r="E305" i="7" s="1"/>
  <c r="E306" i="7" a="1"/>
  <c r="E306" i="7" s="1"/>
  <c r="E307" i="7" a="1"/>
  <c r="E307" i="7" s="1"/>
  <c r="E308" i="7" a="1"/>
  <c r="E308" i="7" s="1"/>
  <c r="E309" i="7" a="1"/>
  <c r="E309" i="7" s="1"/>
  <c r="E310" i="7" a="1"/>
  <c r="E310" i="7" s="1"/>
  <c r="E311" i="7" a="1"/>
  <c r="E311" i="7" s="1"/>
  <c r="E312" i="7" a="1"/>
  <c r="E312" i="7" s="1"/>
  <c r="E313" i="7" a="1"/>
  <c r="E313" i="7" s="1"/>
  <c r="E314" i="7" a="1"/>
  <c r="E314" i="7" s="1"/>
  <c r="E315" i="7" a="1"/>
  <c r="E315" i="7" s="1"/>
  <c r="E316" i="7" a="1"/>
  <c r="E316" i="7" s="1"/>
  <c r="E317" i="7" a="1"/>
  <c r="E317" i="7" s="1"/>
  <c r="E318" i="7" a="1"/>
  <c r="E318" i="7" s="1"/>
  <c r="E319" i="7" a="1"/>
  <c r="E319" i="7" s="1"/>
  <c r="E320" i="7" a="1"/>
  <c r="E320" i="7" s="1"/>
  <c r="E321" i="7" a="1"/>
  <c r="E321" i="7" s="1"/>
  <c r="E322" i="7" a="1"/>
  <c r="E322" i="7" s="1"/>
  <c r="E323" i="7" a="1"/>
  <c r="E323" i="7" s="1"/>
  <c r="E324" i="7" a="1"/>
  <c r="E324" i="7" s="1"/>
  <c r="E325" i="7" a="1"/>
  <c r="E325" i="7" s="1"/>
  <c r="E326" i="7" a="1"/>
  <c r="E326" i="7" s="1"/>
  <c r="E327" i="7" a="1"/>
  <c r="E327" i="7" s="1"/>
  <c r="E328" i="7" a="1"/>
  <c r="E328" i="7" s="1"/>
  <c r="E329" i="7" a="1"/>
  <c r="E329" i="7" s="1"/>
  <c r="E330" i="7" a="1"/>
  <c r="E330" i="7" s="1"/>
  <c r="E331" i="7" a="1"/>
  <c r="E331" i="7" s="1"/>
  <c r="E332" i="7" a="1"/>
  <c r="E332" i="7" s="1"/>
  <c r="E333" i="7" a="1"/>
  <c r="E333" i="7" s="1"/>
  <c r="E334" i="7" a="1"/>
  <c r="E334" i="7" s="1"/>
  <c r="E335" i="7" a="1"/>
  <c r="E335" i="7" s="1"/>
  <c r="E336" i="7" a="1"/>
  <c r="E336" i="7" s="1"/>
  <c r="E337" i="7" a="1"/>
  <c r="E337" i="7" s="1"/>
  <c r="E338" i="7" a="1"/>
  <c r="E338" i="7" s="1"/>
  <c r="E339" i="7" a="1"/>
  <c r="E339" i="7" s="1"/>
  <c r="E340" i="7" a="1"/>
  <c r="E340" i="7" s="1"/>
  <c r="E341" i="7" a="1"/>
  <c r="E341" i="7" s="1"/>
  <c r="E342" i="7" a="1"/>
  <c r="E342" i="7" s="1"/>
  <c r="E343" i="7" a="1"/>
  <c r="E343" i="7" s="1"/>
  <c r="E344" i="7" a="1"/>
  <c r="E344" i="7" s="1"/>
  <c r="E345" i="7" a="1"/>
  <c r="E345" i="7" s="1"/>
  <c r="E346" i="7" a="1"/>
  <c r="E346" i="7" s="1"/>
  <c r="E347" i="7" a="1"/>
  <c r="E347" i="7" s="1"/>
  <c r="E348" i="7" a="1"/>
  <c r="E348" i="7" s="1"/>
  <c r="E349" i="7" a="1"/>
  <c r="E349" i="7" s="1"/>
  <c r="E350" i="7" a="1"/>
  <c r="E350" i="7" s="1"/>
  <c r="E351" i="7" a="1"/>
  <c r="E351" i="7" s="1"/>
  <c r="E352" i="7" a="1"/>
  <c r="E352" i="7" s="1"/>
  <c r="E353" i="7" a="1"/>
  <c r="E353" i="7" s="1"/>
  <c r="E354" i="7" a="1"/>
  <c r="E354" i="7" s="1"/>
  <c r="E355" i="7" a="1"/>
  <c r="E355" i="7" s="1"/>
  <c r="E356" i="7" a="1"/>
  <c r="E356" i="7" s="1"/>
  <c r="E357" i="7" a="1"/>
  <c r="E357" i="7" s="1"/>
  <c r="E358" i="7" a="1"/>
  <c r="E358" i="7" s="1"/>
  <c r="E359" i="7" a="1"/>
  <c r="E359" i="7" s="1"/>
  <c r="E360" i="7" a="1"/>
  <c r="E360" i="7" s="1"/>
  <c r="E361" i="7" a="1"/>
  <c r="E361" i="7" s="1"/>
  <c r="E362" i="7" a="1"/>
  <c r="E362" i="7" s="1"/>
  <c r="E363" i="7" a="1"/>
  <c r="E363" i="7" s="1"/>
  <c r="E364" i="7" a="1"/>
  <c r="E364" i="7" s="1"/>
  <c r="E365" i="7" a="1"/>
  <c r="E365" i="7" s="1"/>
  <c r="E366" i="7" a="1"/>
  <c r="E366" i="7" s="1"/>
  <c r="E367" i="7" a="1"/>
  <c r="E367" i="7" s="1"/>
  <c r="E368" i="7" a="1"/>
  <c r="E368" i="7" s="1"/>
  <c r="E369" i="7" a="1"/>
  <c r="E369" i="7" s="1"/>
  <c r="E370" i="7" a="1"/>
  <c r="E370" i="7" s="1"/>
  <c r="E371" i="7" a="1"/>
  <c r="E371" i="7" s="1"/>
  <c r="E372" i="7" a="1"/>
  <c r="E372" i="7" s="1"/>
  <c r="E373" i="7" a="1"/>
  <c r="E373" i="7" s="1"/>
  <c r="E374" i="7" a="1"/>
  <c r="E374" i="7" s="1"/>
  <c r="E375" i="7" a="1"/>
  <c r="E375" i="7" s="1"/>
  <c r="E376" i="7" a="1"/>
  <c r="E376" i="7" s="1"/>
  <c r="E377" i="7" a="1"/>
  <c r="E377" i="7" s="1"/>
  <c r="E378" i="7" a="1"/>
  <c r="E378" i="7" s="1"/>
  <c r="E379" i="7" a="1"/>
  <c r="E379" i="7" s="1"/>
  <c r="E380" i="7" a="1"/>
  <c r="E380" i="7" s="1"/>
  <c r="E381" i="7" a="1"/>
  <c r="E381" i="7" s="1"/>
  <c r="E382" i="7" a="1"/>
  <c r="E382" i="7" s="1"/>
  <c r="E383" i="7" a="1"/>
  <c r="E383" i="7" s="1"/>
  <c r="E384" i="7" a="1"/>
  <c r="E384" i="7" s="1"/>
  <c r="E385" i="7" a="1"/>
  <c r="E385" i="7" s="1"/>
  <c r="E386" i="7" a="1"/>
  <c r="E386" i="7" s="1"/>
  <c r="E387" i="7" a="1"/>
  <c r="E387" i="7" s="1"/>
  <c r="E388" i="7" a="1"/>
  <c r="E388" i="7" s="1"/>
  <c r="E389" i="7" a="1"/>
  <c r="E389" i="7" s="1"/>
  <c r="E390" i="7" a="1"/>
  <c r="E390" i="7" s="1"/>
  <c r="E391" i="7" a="1"/>
  <c r="E391" i="7" s="1"/>
  <c r="E392" i="7" a="1"/>
  <c r="E392" i="7" s="1"/>
  <c r="E393" i="7" a="1"/>
  <c r="E393" i="7" s="1"/>
  <c r="E394" i="7" a="1"/>
  <c r="E394" i="7" s="1"/>
  <c r="E395" i="7" a="1"/>
  <c r="E395" i="7" s="1"/>
  <c r="E396" i="7" a="1"/>
  <c r="E396" i="7" s="1"/>
  <c r="E397" i="7" a="1"/>
  <c r="E397" i="7" s="1"/>
  <c r="E398" i="7" a="1"/>
  <c r="E398" i="7" s="1"/>
  <c r="E399" i="7" a="1"/>
  <c r="E399" i="7" s="1"/>
  <c r="E400" i="7" a="1"/>
  <c r="E400" i="7" s="1"/>
  <c r="E401" i="7" a="1"/>
  <c r="E401" i="7" s="1"/>
  <c r="E402" i="7" a="1"/>
  <c r="E402" i="7" s="1"/>
  <c r="E403" i="7" a="1"/>
  <c r="E403" i="7" s="1"/>
  <c r="E404" i="7" a="1"/>
  <c r="E404" i="7" s="1"/>
  <c r="E405" i="7" a="1"/>
  <c r="E405" i="7" s="1"/>
  <c r="E406" i="7" a="1"/>
  <c r="E406" i="7" s="1"/>
  <c r="E407" i="7" a="1"/>
  <c r="E407" i="7" s="1"/>
  <c r="H63" i="7" a="1"/>
  <c r="H63" i="7" s="1"/>
  <c r="H66" i="7" a="1"/>
  <c r="H66" i="7" s="1"/>
  <c r="L67" i="7" a="1"/>
  <c r="L67" i="7" s="1"/>
  <c r="H74" i="7" a="1"/>
  <c r="H74" i="7" s="1"/>
  <c r="H82" i="7" a="1"/>
  <c r="H82" i="7" s="1"/>
  <c r="H90" i="7" a="1"/>
  <c r="H90" i="7" s="1"/>
  <c r="H98" i="7" a="1"/>
  <c r="H98" i="7" s="1"/>
  <c r="B11" i="6"/>
  <c r="B12" i="6"/>
  <c r="B13" i="6"/>
  <c r="B14" i="6"/>
  <c r="B15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E11" i="6"/>
  <c r="E12" i="6"/>
  <c r="E13" i="6"/>
  <c r="E14" i="6"/>
  <c r="E15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F36" i="2"/>
  <c r="F37" i="2"/>
  <c r="F38" i="2"/>
  <c r="F39" i="2"/>
  <c r="F40" i="2"/>
  <c r="F41" i="2"/>
  <c r="F42" i="2"/>
  <c r="G14" i="6"/>
  <c r="H14" i="6" s="1"/>
  <c r="H73" i="7" l="1" a="1"/>
  <c r="H73" i="7" s="1"/>
  <c r="E77" i="7" a="1"/>
  <c r="E77" i="7" s="1"/>
  <c r="F77" i="7" s="1"/>
  <c r="H99" i="7" a="1"/>
  <c r="H99" i="7" s="1"/>
  <c r="H87" i="7" a="1"/>
  <c r="H87" i="7" s="1"/>
  <c r="I87" i="7" s="1"/>
  <c r="G38" i="6"/>
  <c r="H38" i="6" s="1"/>
  <c r="G21" i="6"/>
  <c r="H21" i="6" s="1"/>
  <c r="G37" i="6"/>
  <c r="H37" i="6" s="1"/>
  <c r="G20" i="6"/>
  <c r="H20" i="6" s="1"/>
  <c r="G19" i="6"/>
  <c r="H19" i="6" s="1"/>
  <c r="G39" i="6"/>
  <c r="H39" i="6" s="1"/>
  <c r="L91" i="7" a="1"/>
  <c r="L91" i="7" s="1"/>
  <c r="L79" i="7" a="1"/>
  <c r="L79" i="7" s="1"/>
  <c r="N79" i="7" s="1"/>
  <c r="H91" i="7" a="1"/>
  <c r="H91" i="7" s="1"/>
  <c r="L83" i="7" a="1"/>
  <c r="L83" i="7" s="1"/>
  <c r="N83" i="7" s="1"/>
  <c r="H79" i="7" a="1"/>
  <c r="H79" i="7" s="1"/>
  <c r="I79" i="7" s="1"/>
  <c r="H67" i="7" a="1"/>
  <c r="H67" i="7" s="1"/>
  <c r="I67" i="7" s="1"/>
  <c r="L95" i="7" a="1"/>
  <c r="L95" i="7" s="1"/>
  <c r="H83" i="7" a="1"/>
  <c r="H83" i="7" s="1"/>
  <c r="L75" i="7" a="1"/>
  <c r="L75" i="7" s="1"/>
  <c r="L71" i="7" a="1"/>
  <c r="L71" i="7" s="1"/>
  <c r="N71" i="7" s="1"/>
  <c r="L99" i="7" a="1"/>
  <c r="L99" i="7" s="1"/>
  <c r="N99" i="7" s="1"/>
  <c r="H95" i="7" a="1"/>
  <c r="H95" i="7" s="1"/>
  <c r="L87" i="7" a="1"/>
  <c r="L87" i="7" s="1"/>
  <c r="N87" i="7" s="1"/>
  <c r="H75" i="7" a="1"/>
  <c r="H75" i="7" s="1"/>
  <c r="H71" i="7" a="1"/>
  <c r="H71" i="7" s="1"/>
  <c r="L63" i="7" a="1"/>
  <c r="L63" i="7" s="1"/>
  <c r="N63" i="7" s="1"/>
  <c r="L93" i="7" a="1"/>
  <c r="L93" i="7" s="1"/>
  <c r="L61" i="7" a="1"/>
  <c r="L61" i="7" s="1"/>
  <c r="N61" i="7" s="1"/>
  <c r="E89" i="7" a="1"/>
  <c r="E89" i="7" s="1"/>
  <c r="L101" i="7" a="1"/>
  <c r="L101" i="7" s="1"/>
  <c r="L97" i="7" a="1"/>
  <c r="L97" i="7" s="1"/>
  <c r="N97" i="7" s="1"/>
  <c r="H69" i="7" a="1"/>
  <c r="H69" i="7" s="1"/>
  <c r="I69" i="7" s="1"/>
  <c r="L65" i="7" a="1"/>
  <c r="L65" i="7" s="1"/>
  <c r="N65" i="7" s="1"/>
  <c r="H97" i="7" a="1"/>
  <c r="H97" i="7" s="1"/>
  <c r="I97" i="7" s="1"/>
  <c r="H93" i="7" a="1"/>
  <c r="H93" i="7" s="1"/>
  <c r="I93" i="7" s="1"/>
  <c r="L89" i="7" a="1"/>
  <c r="L89" i="7" s="1"/>
  <c r="N89" i="7" s="1"/>
  <c r="L85" i="7" a="1"/>
  <c r="L85" i="7" s="1"/>
  <c r="N85" i="7" s="1"/>
  <c r="H65" i="7" a="1"/>
  <c r="H65" i="7" s="1"/>
  <c r="I65" i="7" s="1"/>
  <c r="H61" i="7" a="1"/>
  <c r="H61" i="7" s="1"/>
  <c r="E85" i="7" a="1"/>
  <c r="E85" i="7" s="1"/>
  <c r="F85" i="7" s="1"/>
  <c r="L81" i="7" a="1"/>
  <c r="L81" i="7" s="1"/>
  <c r="N81" i="7" s="1"/>
  <c r="L77" i="7" a="1"/>
  <c r="L77" i="7" s="1"/>
  <c r="N77" i="7" s="1"/>
  <c r="E73" i="7" a="1"/>
  <c r="E73" i="7" s="1"/>
  <c r="F73" i="7" s="1"/>
  <c r="H81" i="7" a="1"/>
  <c r="H81" i="7" s="1"/>
  <c r="I81" i="7" s="1"/>
  <c r="L69" i="7" a="1"/>
  <c r="L69" i="7" s="1"/>
  <c r="N69" i="7" s="1"/>
  <c r="L94" i="7" a="1"/>
  <c r="L94" i="7" s="1"/>
  <c r="N94" i="7" s="1"/>
  <c r="L86" i="7" a="1"/>
  <c r="L86" i="7" s="1"/>
  <c r="N86" i="7" s="1"/>
  <c r="L78" i="7" a="1"/>
  <c r="L78" i="7" s="1"/>
  <c r="N78" i="7" s="1"/>
  <c r="L70" i="7" a="1"/>
  <c r="L70" i="7" s="1"/>
  <c r="L62" i="7" a="1"/>
  <c r="L62" i="7" s="1"/>
  <c r="N62" i="7" s="1"/>
  <c r="H94" i="7" a="1"/>
  <c r="H94" i="7" s="1"/>
  <c r="H86" i="7" a="1"/>
  <c r="H86" i="7" s="1"/>
  <c r="I86" i="7" s="1"/>
  <c r="H78" i="7" a="1"/>
  <c r="H78" i="7" s="1"/>
  <c r="H70" i="7" a="1"/>
  <c r="H70" i="7" s="1"/>
  <c r="I70" i="7" s="1"/>
  <c r="H62" i="7" a="1"/>
  <c r="H62" i="7" s="1"/>
  <c r="I62" i="7" s="1"/>
  <c r="E102" i="7" a="1"/>
  <c r="E102" i="7" s="1"/>
  <c r="G102" i="7" s="1"/>
  <c r="G13" i="6"/>
  <c r="H13" i="6" s="1"/>
  <c r="D9" i="7" a="1"/>
  <c r="D9" i="7" s="1"/>
  <c r="D10" i="7" s="1" a="1"/>
  <c r="D10" i="7" s="1"/>
  <c r="C8" i="7"/>
  <c r="L8" i="7" s="1" a="1"/>
  <c r="L8" i="7" s="1"/>
  <c r="H100" i="7" a="1"/>
  <c r="H100" i="7" s="1"/>
  <c r="I100" i="7" s="1"/>
  <c r="H96" i="7" a="1"/>
  <c r="H96" i="7" s="1"/>
  <c r="I96" i="7" s="1"/>
  <c r="H92" i="7" a="1"/>
  <c r="H92" i="7" s="1"/>
  <c r="I92" i="7" s="1"/>
  <c r="H88" i="7" a="1"/>
  <c r="H88" i="7" s="1"/>
  <c r="I88" i="7" s="1"/>
  <c r="H84" i="7" a="1"/>
  <c r="H84" i="7" s="1"/>
  <c r="I84" i="7" s="1"/>
  <c r="H80" i="7" a="1"/>
  <c r="H80" i="7" s="1"/>
  <c r="I80" i="7" s="1"/>
  <c r="H76" i="7" a="1"/>
  <c r="H76" i="7" s="1"/>
  <c r="I76" i="7" s="1"/>
  <c r="H72" i="7" a="1"/>
  <c r="H72" i="7" s="1"/>
  <c r="I72" i="7" s="1"/>
  <c r="H68" i="7" a="1"/>
  <c r="H68" i="7" s="1"/>
  <c r="I68" i="7" s="1"/>
  <c r="H64" i="7" a="1"/>
  <c r="H64" i="7" s="1"/>
  <c r="I64" i="7" s="1"/>
  <c r="E100" i="7" a="1"/>
  <c r="E100" i="7" s="1"/>
  <c r="F100" i="7" s="1"/>
  <c r="E96" i="7" a="1"/>
  <c r="E96" i="7" s="1"/>
  <c r="F96" i="7" s="1"/>
  <c r="E92" i="7" a="1"/>
  <c r="E92" i="7" s="1"/>
  <c r="F92" i="7" s="1"/>
  <c r="E88" i="7" a="1"/>
  <c r="E88" i="7" s="1"/>
  <c r="G88" i="7" s="1"/>
  <c r="E84" i="7" a="1"/>
  <c r="E84" i="7" s="1"/>
  <c r="F84" i="7" s="1"/>
  <c r="E80" i="7" a="1"/>
  <c r="E80" i="7" s="1"/>
  <c r="G80" i="7" s="1"/>
  <c r="E76" i="7" a="1"/>
  <c r="E76" i="7" s="1"/>
  <c r="F76" i="7" s="1"/>
  <c r="E72" i="7" a="1"/>
  <c r="E72" i="7" s="1"/>
  <c r="F72" i="7" s="1"/>
  <c r="E68" i="7" a="1"/>
  <c r="E68" i="7" s="1"/>
  <c r="F68" i="7" s="1"/>
  <c r="E64" i="7" a="1"/>
  <c r="E64" i="7" s="1"/>
  <c r="F64" i="7" s="1"/>
  <c r="N95" i="7"/>
  <c r="N93" i="7"/>
  <c r="G256" i="7"/>
  <c r="G252" i="7"/>
  <c r="G156" i="7"/>
  <c r="G148" i="7"/>
  <c r="G128" i="7"/>
  <c r="N73" i="7"/>
  <c r="N91" i="7"/>
  <c r="N75" i="7"/>
  <c r="N67" i="7"/>
  <c r="G357" i="7"/>
  <c r="G353" i="7"/>
  <c r="G349" i="7"/>
  <c r="G345" i="7"/>
  <c r="G341" i="7"/>
  <c r="G337" i="7"/>
  <c r="G333" i="7"/>
  <c r="G293" i="7"/>
  <c r="G289" i="7"/>
  <c r="G285" i="7"/>
  <c r="G281" i="7"/>
  <c r="G277" i="7"/>
  <c r="G273" i="7"/>
  <c r="G269" i="7"/>
  <c r="G265" i="7"/>
  <c r="G261" i="7"/>
  <c r="G257" i="7"/>
  <c r="G162" i="7"/>
  <c r="G122" i="7"/>
  <c r="G62" i="7"/>
  <c r="G253" i="7"/>
  <c r="G249" i="7"/>
  <c r="G245" i="7"/>
  <c r="G241" i="7"/>
  <c r="G237" i="7"/>
  <c r="G233" i="7"/>
  <c r="G229" i="7"/>
  <c r="G225" i="7"/>
  <c r="G221" i="7"/>
  <c r="G217" i="7"/>
  <c r="G213" i="7"/>
  <c r="G209" i="7"/>
  <c r="G205" i="7"/>
  <c r="G201" i="7"/>
  <c r="G197" i="7"/>
  <c r="G193" i="7"/>
  <c r="G189" i="7"/>
  <c r="G185" i="7"/>
  <c r="G181" i="7"/>
  <c r="G177" i="7"/>
  <c r="G173" i="7"/>
  <c r="G169" i="7"/>
  <c r="G165" i="7"/>
  <c r="G161" i="7"/>
  <c r="G157" i="7"/>
  <c r="G153" i="7"/>
  <c r="G149" i="7"/>
  <c r="G145" i="7"/>
  <c r="G141" i="7"/>
  <c r="G137" i="7"/>
  <c r="G133" i="7"/>
  <c r="G129" i="7"/>
  <c r="G125" i="7"/>
  <c r="G121" i="7"/>
  <c r="G117" i="7"/>
  <c r="G113" i="7"/>
  <c r="G109" i="7"/>
  <c r="G105" i="7"/>
  <c r="G101" i="7"/>
  <c r="G12" i="6"/>
  <c r="H12" i="6" s="1"/>
  <c r="G91" i="7"/>
  <c r="G164" i="7"/>
  <c r="G188" i="7"/>
  <c r="I99" i="7"/>
  <c r="I95" i="7"/>
  <c r="I91" i="7"/>
  <c r="I89" i="7"/>
  <c r="I85" i="7"/>
  <c r="I83" i="7"/>
  <c r="I77" i="7"/>
  <c r="I75" i="7"/>
  <c r="I73" i="7"/>
  <c r="G300" i="7"/>
  <c r="G296" i="7"/>
  <c r="G292" i="7"/>
  <c r="G288" i="7"/>
  <c r="G284" i="7"/>
  <c r="G280" i="7"/>
  <c r="G276" i="7"/>
  <c r="G272" i="7"/>
  <c r="G268" i="7"/>
  <c r="N100" i="7"/>
  <c r="N98" i="7"/>
  <c r="N96" i="7"/>
  <c r="N92" i="7"/>
  <c r="N90" i="7"/>
  <c r="N88" i="7"/>
  <c r="G359" i="7"/>
  <c r="G323" i="7"/>
  <c r="G319" i="7"/>
  <c r="G315" i="7"/>
  <c r="G311" i="7"/>
  <c r="G307" i="7"/>
  <c r="G303" i="7"/>
  <c r="G264" i="7"/>
  <c r="G140" i="7"/>
  <c r="G144" i="7"/>
  <c r="G224" i="7"/>
  <c r="G228" i="7"/>
  <c r="G260" i="7"/>
  <c r="I98" i="7"/>
  <c r="I94" i="7"/>
  <c r="I90" i="7"/>
  <c r="I82" i="7"/>
  <c r="I78" i="7"/>
  <c r="I74" i="7"/>
  <c r="I66" i="7"/>
  <c r="G330" i="7"/>
  <c r="G326" i="7"/>
  <c r="G274" i="7"/>
  <c r="G250" i="7"/>
  <c r="G210" i="7"/>
  <c r="G206" i="7"/>
  <c r="G186" i="7"/>
  <c r="G138" i="7"/>
  <c r="G82" i="7"/>
  <c r="G78" i="7"/>
  <c r="F82" i="7"/>
  <c r="G86" i="7"/>
  <c r="G248" i="7"/>
  <c r="G244" i="7"/>
  <c r="G240" i="7"/>
  <c r="G236" i="7"/>
  <c r="G232" i="7"/>
  <c r="G220" i="7"/>
  <c r="G216" i="7"/>
  <c r="G212" i="7"/>
  <c r="G208" i="7"/>
  <c r="G204" i="7"/>
  <c r="G200" i="7"/>
  <c r="G196" i="7"/>
  <c r="G192" i="7"/>
  <c r="G184" i="7"/>
  <c r="G180" i="7"/>
  <c r="G176" i="7"/>
  <c r="G172" i="7"/>
  <c r="G168" i="7"/>
  <c r="G160" i="7"/>
  <c r="G152" i="7"/>
  <c r="G136" i="7"/>
  <c r="G132" i="7"/>
  <c r="G124" i="7"/>
  <c r="G120" i="7"/>
  <c r="G116" i="7"/>
  <c r="G112" i="7"/>
  <c r="G108" i="7"/>
  <c r="G104" i="7"/>
  <c r="N84" i="7"/>
  <c r="N82" i="7"/>
  <c r="N80" i="7"/>
  <c r="N76" i="7"/>
  <c r="G360" i="7"/>
  <c r="G356" i="7"/>
  <c r="G352" i="7"/>
  <c r="G348" i="7"/>
  <c r="G344" i="7"/>
  <c r="G340" i="7"/>
  <c r="G336" i="7"/>
  <c r="G329" i="7"/>
  <c r="G325" i="7"/>
  <c r="G322" i="7"/>
  <c r="G318" i="7"/>
  <c r="G314" i="7"/>
  <c r="G310" i="7"/>
  <c r="G306" i="7"/>
  <c r="G302" i="7"/>
  <c r="G299" i="7"/>
  <c r="G295" i="7"/>
  <c r="I71" i="7"/>
  <c r="I63" i="7"/>
  <c r="I61" i="7"/>
  <c r="G358" i="7"/>
  <c r="G355" i="7"/>
  <c r="G351" i="7"/>
  <c r="G347" i="7"/>
  <c r="G343" i="7"/>
  <c r="G339" i="7"/>
  <c r="G335" i="7"/>
  <c r="G332" i="7"/>
  <c r="G328" i="7"/>
  <c r="G321" i="7"/>
  <c r="G317" i="7"/>
  <c r="G313" i="7"/>
  <c r="G309" i="7"/>
  <c r="G305" i="7"/>
  <c r="G301" i="7"/>
  <c r="G298" i="7"/>
  <c r="G294" i="7"/>
  <c r="G291" i="7"/>
  <c r="G287" i="7"/>
  <c r="G283" i="7"/>
  <c r="G279" i="7"/>
  <c r="G275" i="7"/>
  <c r="G271" i="7"/>
  <c r="G267" i="7"/>
  <c r="G263" i="7"/>
  <c r="G259" i="7"/>
  <c r="G255" i="7"/>
  <c r="G251" i="7"/>
  <c r="G247" i="7"/>
  <c r="G243" i="7"/>
  <c r="G239" i="7"/>
  <c r="G235" i="7"/>
  <c r="G231" i="7"/>
  <c r="G227" i="7"/>
  <c r="G223" i="7"/>
  <c r="G219" i="7"/>
  <c r="G215" i="7"/>
  <c r="G211" i="7"/>
  <c r="G207" i="7"/>
  <c r="G203" i="7"/>
  <c r="G199" i="7"/>
  <c r="G195" i="7"/>
  <c r="G191" i="7"/>
  <c r="G187" i="7"/>
  <c r="G183" i="7"/>
  <c r="G179" i="7"/>
  <c r="G175" i="7"/>
  <c r="G171" i="7"/>
  <c r="G167" i="7"/>
  <c r="G163" i="7"/>
  <c r="G159" i="7"/>
  <c r="G155" i="7"/>
  <c r="G151" i="7"/>
  <c r="G147" i="7"/>
  <c r="G143" i="7"/>
  <c r="G139" i="7"/>
  <c r="G135" i="7"/>
  <c r="G131" i="7"/>
  <c r="G127" i="7"/>
  <c r="G123" i="7"/>
  <c r="G119" i="7"/>
  <c r="G115" i="7"/>
  <c r="G111" i="7"/>
  <c r="G107" i="7"/>
  <c r="G103" i="7"/>
  <c r="N74" i="7"/>
  <c r="N72" i="7"/>
  <c r="N70" i="7"/>
  <c r="N68" i="7"/>
  <c r="N66" i="7"/>
  <c r="N64" i="7"/>
  <c r="G361" i="7"/>
  <c r="G354" i="7"/>
  <c r="G350" i="7"/>
  <c r="G346" i="7"/>
  <c r="G342" i="7"/>
  <c r="G338" i="7"/>
  <c r="G334" i="7"/>
  <c r="G331" i="7"/>
  <c r="G327" i="7"/>
  <c r="G324" i="7"/>
  <c r="G320" i="7"/>
  <c r="G316" i="7"/>
  <c r="G312" i="7"/>
  <c r="G308" i="7"/>
  <c r="G304" i="7"/>
  <c r="G297" i="7"/>
  <c r="G290" i="7"/>
  <c r="G286" i="7"/>
  <c r="G282" i="7"/>
  <c r="G278" i="7"/>
  <c r="G270" i="7"/>
  <c r="G266" i="7"/>
  <c r="G262" i="7"/>
  <c r="G258" i="7"/>
  <c r="G254" i="7"/>
  <c r="G246" i="7"/>
  <c r="G242" i="7"/>
  <c r="G238" i="7"/>
  <c r="G234" i="7"/>
  <c r="G230" i="7"/>
  <c r="G226" i="7"/>
  <c r="G222" i="7"/>
  <c r="G218" i="7"/>
  <c r="G214" i="7"/>
  <c r="G202" i="7"/>
  <c r="G198" i="7"/>
  <c r="G194" i="7"/>
  <c r="G190" i="7"/>
  <c r="G182" i="7"/>
  <c r="G178" i="7"/>
  <c r="G174" i="7"/>
  <c r="G170" i="7"/>
  <c r="G166" i="7"/>
  <c r="G158" i="7"/>
  <c r="G154" i="7"/>
  <c r="G150" i="7"/>
  <c r="G146" i="7"/>
  <c r="G142" i="7"/>
  <c r="G134" i="7"/>
  <c r="G130" i="7"/>
  <c r="G126" i="7"/>
  <c r="G118" i="7"/>
  <c r="G114" i="7"/>
  <c r="G110" i="7"/>
  <c r="G106" i="7"/>
  <c r="G66" i="7"/>
  <c r="F66" i="7"/>
  <c r="F62" i="7"/>
  <c r="G77" i="7"/>
  <c r="G69" i="7"/>
  <c r="G73" i="7"/>
  <c r="I19" i="3"/>
  <c r="I28" i="3"/>
  <c r="G89" i="7"/>
  <c r="F89" i="7"/>
  <c r="H8" i="7" a="1"/>
  <c r="H8" i="7" s="1"/>
  <c r="J8" i="7" s="1"/>
  <c r="G94" i="7"/>
  <c r="F94" i="7"/>
  <c r="G87" i="7"/>
  <c r="G79" i="7"/>
  <c r="G97" i="7"/>
  <c r="G83" i="7"/>
  <c r="I36" i="3"/>
  <c r="I47" i="3"/>
  <c r="I30" i="3"/>
  <c r="I43" i="3"/>
  <c r="I22" i="3"/>
  <c r="I18" i="3"/>
  <c r="I27" i="3"/>
  <c r="I44" i="3"/>
  <c r="I38" i="3"/>
  <c r="I35" i="3"/>
  <c r="I20" i="3"/>
  <c r="I23" i="3"/>
  <c r="I34" i="3"/>
  <c r="I45" i="3"/>
  <c r="I46" i="3"/>
  <c r="I24" i="3"/>
  <c r="I29" i="3"/>
  <c r="I37" i="3"/>
  <c r="G98" i="7"/>
  <c r="G70" i="7"/>
  <c r="G74" i="7"/>
  <c r="G99" i="7"/>
  <c r="G75" i="7"/>
  <c r="G65" i="7"/>
  <c r="G90" i="7"/>
  <c r="G11" i="6"/>
  <c r="H11" i="6" s="1"/>
  <c r="G81" i="7"/>
  <c r="F78" i="7"/>
  <c r="F93" i="7"/>
  <c r="G93" i="7"/>
  <c r="F67" i="7"/>
  <c r="G67" i="7"/>
  <c r="G63" i="7"/>
  <c r="G85" i="7"/>
  <c r="G95" i="7"/>
  <c r="G71" i="7"/>
  <c r="G61" i="7"/>
  <c r="G15" i="6"/>
  <c r="H15" i="6" s="1"/>
  <c r="G84" i="7" l="1"/>
  <c r="G68" i="7"/>
  <c r="G92" i="7"/>
  <c r="C9" i="7"/>
  <c r="H9" i="7" s="1" a="1"/>
  <c r="H9" i="7" s="1"/>
  <c r="I9" i="7" s="1"/>
  <c r="F88" i="7"/>
  <c r="C10" i="7"/>
  <c r="D11" i="7" a="1"/>
  <c r="D11" i="7" s="1"/>
  <c r="C11" i="7" s="1"/>
  <c r="G96" i="7"/>
  <c r="F80" i="7"/>
  <c r="G100" i="7"/>
  <c r="G72" i="7"/>
  <c r="G64" i="7"/>
  <c r="G76" i="7"/>
  <c r="K41" i="3"/>
  <c r="I8" i="7"/>
  <c r="E8" i="7" a="1"/>
  <c r="E8" i="7" s="1"/>
  <c r="F8" i="7" s="1"/>
  <c r="K39" i="3"/>
  <c r="K40" i="3"/>
  <c r="K42" i="3"/>
  <c r="L9" i="7" l="1" a="1"/>
  <c r="L9" i="7" s="1"/>
  <c r="N9" i="7" s="1"/>
  <c r="D12" i="7" a="1"/>
  <c r="D12" i="7" s="1"/>
  <c r="C12" i="7" s="1"/>
  <c r="E9" i="7" a="1"/>
  <c r="E9" i="7" s="1"/>
  <c r="E10" i="7" s="1" a="1"/>
  <c r="E10" i="7" s="1"/>
  <c r="G8" i="7"/>
  <c r="J9" i="7"/>
  <c r="L10" i="7" a="1"/>
  <c r="L10" i="7" s="1"/>
  <c r="N10" i="7" s="1"/>
  <c r="H10" i="7" a="1"/>
  <c r="H10" i="7" s="1"/>
  <c r="J10" i="7" s="1"/>
  <c r="L42" i="3"/>
  <c r="M8" i="7"/>
  <c r="N8" i="7"/>
  <c r="L39" i="3"/>
  <c r="L40" i="3"/>
  <c r="L41" i="3"/>
  <c r="M9" i="7" l="1"/>
  <c r="D13" i="7" a="1"/>
  <c r="D13" i="7" s="1"/>
  <c r="C13" i="7" s="1"/>
  <c r="G10" i="7"/>
  <c r="F10" i="7"/>
  <c r="F9" i="7"/>
  <c r="G9" i="7"/>
  <c r="I10" i="7"/>
  <c r="L11" i="7" a="1"/>
  <c r="L11" i="7" s="1"/>
  <c r="N11" i="7" s="1"/>
  <c r="M10" i="7"/>
  <c r="D14" i="7" l="1" a="1"/>
  <c r="D14" i="7" s="1"/>
  <c r="C14" i="7" s="1"/>
  <c r="L13" i="7" a="1"/>
  <c r="L13" i="7" s="1"/>
  <c r="N13" i="7" s="1"/>
  <c r="H11" i="7" a="1"/>
  <c r="H11" i="7" s="1"/>
  <c r="I11" i="7" s="1"/>
  <c r="E11" i="7" a="1"/>
  <c r="E11" i="7" s="1"/>
  <c r="F11" i="7" s="1"/>
  <c r="M11" i="7"/>
  <c r="L12" i="7" a="1"/>
  <c r="L12" i="7" s="1"/>
  <c r="E12" i="7" a="1"/>
  <c r="E12" i="7" s="1"/>
  <c r="D15" i="7" l="1" a="1"/>
  <c r="D15" i="7" s="1"/>
  <c r="E13" i="7" a="1"/>
  <c r="E13" i="7" s="1"/>
  <c r="F13" i="7" s="1"/>
  <c r="H12" i="7" a="1"/>
  <c r="H12" i="7" s="1"/>
  <c r="G11" i="7"/>
  <c r="M13" i="7"/>
  <c r="J11" i="7"/>
  <c r="L14" i="7" a="1"/>
  <c r="L14" i="7" s="1"/>
  <c r="N12" i="7"/>
  <c r="M12" i="7"/>
  <c r="F12" i="7"/>
  <c r="G12" i="7"/>
  <c r="C15" i="7" l="1"/>
  <c r="L15" i="7" s="1" a="1"/>
  <c r="L15" i="7" s="1"/>
  <c r="D16" i="7" a="1"/>
  <c r="D16" i="7" s="1"/>
  <c r="C16" i="7" s="1"/>
  <c r="G13" i="7"/>
  <c r="I12" i="7"/>
  <c r="H13" i="7" a="1"/>
  <c r="H13" i="7" s="1"/>
  <c r="J12" i="7"/>
  <c r="H14" i="7" a="1"/>
  <c r="H14" i="7" s="1"/>
  <c r="J14" i="7" s="1"/>
  <c r="E14" i="7" a="1"/>
  <c r="E14" i="7" s="1"/>
  <c r="F14" i="7" s="1"/>
  <c r="H15" i="7" a="1"/>
  <c r="H15" i="7" s="1"/>
  <c r="N14" i="7"/>
  <c r="M14" i="7"/>
  <c r="E15" i="7" l="1" a="1"/>
  <c r="E15" i="7" s="1"/>
  <c r="F15" i="7" s="1"/>
  <c r="D17" i="7" a="1"/>
  <c r="D17" i="7" s="1"/>
  <c r="C17" i="7" s="1"/>
  <c r="I13" i="7"/>
  <c r="J13" i="7"/>
  <c r="G14" i="7"/>
  <c r="I14" i="7"/>
  <c r="H16" i="7" a="1"/>
  <c r="H16" i="7" s="1"/>
  <c r="N15" i="7"/>
  <c r="M15" i="7"/>
  <c r="J15" i="7"/>
  <c r="I15" i="7"/>
  <c r="G15" i="7" l="1"/>
  <c r="D18" i="7" a="1"/>
  <c r="D18" i="7" s="1"/>
  <c r="C18" i="7" s="1"/>
  <c r="H17" i="7" a="1"/>
  <c r="H17" i="7" s="1"/>
  <c r="E17" i="7" a="1"/>
  <c r="E17" i="7" s="1"/>
  <c r="L16" i="7" a="1"/>
  <c r="L16" i="7" s="1"/>
  <c r="L17" i="7" s="1" a="1"/>
  <c r="L17" i="7" s="1"/>
  <c r="M17" i="7" s="1"/>
  <c r="E16" i="7" a="1"/>
  <c r="E16" i="7" s="1"/>
  <c r="J16" i="7"/>
  <c r="I16" i="7"/>
  <c r="D19" i="7" l="1" a="1"/>
  <c r="D19" i="7" s="1"/>
  <c r="C19" i="7" s="1"/>
  <c r="N17" i="7"/>
  <c r="L18" i="7" a="1"/>
  <c r="L18" i="7" s="1"/>
  <c r="E18" i="7" a="1"/>
  <c r="E18" i="7" s="1"/>
  <c r="H18" i="7" a="1"/>
  <c r="H18" i="7" s="1"/>
  <c r="G16" i="7"/>
  <c r="F16" i="7"/>
  <c r="N16" i="7"/>
  <c r="M16" i="7"/>
  <c r="G17" i="7"/>
  <c r="F17" i="7"/>
  <c r="J17" i="7"/>
  <c r="I17" i="7"/>
  <c r="D20" i="7" l="1" a="1"/>
  <c r="D20" i="7" s="1"/>
  <c r="C20" i="7" s="1"/>
  <c r="G18" i="7"/>
  <c r="F18" i="7"/>
  <c r="M18" i="7"/>
  <c r="N18" i="7"/>
  <c r="I18" i="7"/>
  <c r="J18" i="7"/>
  <c r="H19" i="7" a="1"/>
  <c r="H19" i="7" s="1"/>
  <c r="L19" i="7" a="1"/>
  <c r="L19" i="7" s="1"/>
  <c r="E19" i="7" a="1"/>
  <c r="E19" i="7" s="1"/>
  <c r="D21" i="7" l="1" a="1"/>
  <c r="D21" i="7" s="1"/>
  <c r="C21" i="7" s="1"/>
  <c r="N19" i="7"/>
  <c r="M19" i="7"/>
  <c r="J19" i="7"/>
  <c r="I19" i="7"/>
  <c r="G19" i="7"/>
  <c r="F19" i="7"/>
  <c r="D22" i="7" l="1" a="1"/>
  <c r="D22" i="7" s="1"/>
  <c r="C22" i="7" s="1"/>
  <c r="H22" i="7" s="1" a="1"/>
  <c r="H22" i="7" s="1"/>
  <c r="I22" i="7" s="1"/>
  <c r="L20" i="7" a="1"/>
  <c r="L20" i="7" s="1"/>
  <c r="H20" i="7" a="1"/>
  <c r="H20" i="7" s="1"/>
  <c r="I20" i="7" s="1"/>
  <c r="E20" i="7" a="1"/>
  <c r="E20" i="7" s="1"/>
  <c r="E21" i="7" a="1"/>
  <c r="E21" i="7" s="1"/>
  <c r="H21" i="7" a="1"/>
  <c r="H21" i="7" s="1"/>
  <c r="I21" i="7" s="1"/>
  <c r="L21" i="7" a="1"/>
  <c r="L21" i="7" s="1"/>
  <c r="D23" i="7" l="1" a="1"/>
  <c r="D23" i="7" s="1"/>
  <c r="C23" i="7" s="1"/>
  <c r="L23" i="7" s="1" a="1"/>
  <c r="L23" i="7" s="1"/>
  <c r="L22" i="7" a="1"/>
  <c r="L22" i="7" s="1"/>
  <c r="E22" i="7" a="1"/>
  <c r="E22" i="7" s="1"/>
  <c r="G20" i="7"/>
  <c r="F20" i="7"/>
  <c r="G21" i="7"/>
  <c r="F21" i="7"/>
  <c r="M20" i="7"/>
  <c r="N20" i="7"/>
  <c r="N21" i="7"/>
  <c r="M21" i="7"/>
  <c r="D24" i="7" l="1" a="1"/>
  <c r="D24" i="7" s="1"/>
  <c r="C24" i="7" s="1"/>
  <c r="M23" i="7"/>
  <c r="N23" i="7"/>
  <c r="F22" i="7"/>
  <c r="G22" i="7"/>
  <c r="M22" i="7"/>
  <c r="N22" i="7"/>
  <c r="E23" i="7" a="1"/>
  <c r="E23" i="7" s="1"/>
  <c r="H23" i="7" a="1"/>
  <c r="H23" i="7" s="1"/>
  <c r="I23" i="7" s="1"/>
  <c r="D25" i="7" l="1" a="1"/>
  <c r="D25" i="7" s="1"/>
  <c r="C25" i="7" s="1"/>
  <c r="F23" i="7"/>
  <c r="G23" i="7"/>
  <c r="E24" i="7" a="1"/>
  <c r="E24" i="7" s="1"/>
  <c r="L24" i="7" a="1"/>
  <c r="L24" i="7" s="1"/>
  <c r="H24" i="7" a="1"/>
  <c r="H24" i="7" s="1"/>
  <c r="I24" i="7" s="1"/>
  <c r="D26" i="7" l="1" a="1"/>
  <c r="D26" i="7" s="1"/>
  <c r="C26" i="7" s="1"/>
  <c r="H25" i="7" a="1"/>
  <c r="H25" i="7" s="1"/>
  <c r="I25" i="7" s="1"/>
  <c r="L25" i="7" a="1"/>
  <c r="L25" i="7" s="1"/>
  <c r="E25" i="7" a="1"/>
  <c r="E25" i="7" s="1"/>
  <c r="G24" i="7"/>
  <c r="F24" i="7"/>
  <c r="M24" i="7"/>
  <c r="N24" i="7"/>
  <c r="D27" i="7" l="1" a="1"/>
  <c r="D27" i="7" s="1"/>
  <c r="C27" i="7" s="1"/>
  <c r="H27" i="7" s="1" a="1"/>
  <c r="H27" i="7" s="1"/>
  <c r="I27" i="7" s="1"/>
  <c r="G25" i="7"/>
  <c r="F25" i="7"/>
  <c r="L26" i="7" a="1"/>
  <c r="L26" i="7" s="1"/>
  <c r="H26" i="7" a="1"/>
  <c r="H26" i="7" s="1"/>
  <c r="I26" i="7" s="1"/>
  <c r="E26" i="7" a="1"/>
  <c r="E26" i="7" s="1"/>
  <c r="M25" i="7"/>
  <c r="N25" i="7"/>
  <c r="D28" i="7" l="1" a="1"/>
  <c r="D28" i="7" s="1"/>
  <c r="M26" i="7"/>
  <c r="N26" i="7"/>
  <c r="E27" i="7" a="1"/>
  <c r="E27" i="7" s="1"/>
  <c r="L27" i="7" a="1"/>
  <c r="L27" i="7" s="1"/>
  <c r="G26" i="7"/>
  <c r="F26" i="7"/>
  <c r="C28" i="7" l="1"/>
  <c r="E28" i="7" s="1" a="1"/>
  <c r="E28" i="7" s="1"/>
  <c r="N27" i="7"/>
  <c r="M27" i="7"/>
  <c r="F27" i="7"/>
  <c r="G27" i="7"/>
  <c r="D29" i="7" a="1"/>
  <c r="D29" i="7" s="1"/>
  <c r="L28" i="7" l="1" a="1"/>
  <c r="L28" i="7" s="1"/>
  <c r="N28" i="7" s="1"/>
  <c r="H28" i="7" a="1"/>
  <c r="H28" i="7" s="1"/>
  <c r="I28" i="7" s="1"/>
  <c r="C29" i="7"/>
  <c r="E29" i="7" s="1" a="1"/>
  <c r="E29" i="7" s="1"/>
  <c r="D30" i="7" a="1"/>
  <c r="D30" i="7" s="1"/>
  <c r="M28" i="7"/>
  <c r="G28" i="7"/>
  <c r="F28" i="7"/>
  <c r="H29" i="7" l="1" a="1"/>
  <c r="H29" i="7" s="1"/>
  <c r="I29" i="7" s="1"/>
  <c r="L29" i="7" a="1"/>
  <c r="L29" i="7" s="1"/>
  <c r="G29" i="7"/>
  <c r="F29" i="7"/>
  <c r="C30" i="7"/>
  <c r="L30" i="7" s="1" a="1"/>
  <c r="L30" i="7" s="1"/>
  <c r="D31" i="7" a="1"/>
  <c r="D31" i="7" s="1"/>
  <c r="N29" i="7"/>
  <c r="M29" i="7"/>
  <c r="E30" i="7" l="1" a="1"/>
  <c r="E30" i="7" s="1"/>
  <c r="F30" i="7" s="1"/>
  <c r="H30" i="7" a="1"/>
  <c r="H30" i="7" s="1"/>
  <c r="I30" i="7" s="1"/>
  <c r="C31" i="7"/>
  <c r="E31" i="7" s="1" a="1"/>
  <c r="E31" i="7" s="1"/>
  <c r="D32" i="7" a="1"/>
  <c r="D32" i="7" s="1"/>
  <c r="N30" i="7"/>
  <c r="M30" i="7"/>
  <c r="G30" i="7" l="1"/>
  <c r="H31" i="7" a="1"/>
  <c r="H31" i="7" s="1"/>
  <c r="I31" i="7" s="1"/>
  <c r="L31" i="7" a="1"/>
  <c r="L31" i="7" s="1"/>
  <c r="M31" i="7" s="1"/>
  <c r="F31" i="7"/>
  <c r="G31" i="7"/>
  <c r="C32" i="7"/>
  <c r="E32" i="7" s="1" a="1"/>
  <c r="E32" i="7" s="1"/>
  <c r="D33" i="7" a="1"/>
  <c r="D33" i="7" s="1"/>
  <c r="N31" i="7" l="1"/>
  <c r="H32" i="7" a="1"/>
  <c r="H32" i="7" s="1"/>
  <c r="I32" i="7" s="1"/>
  <c r="L32" i="7" a="1"/>
  <c r="L32" i="7" s="1"/>
  <c r="N32" i="7" s="1"/>
  <c r="C33" i="7"/>
  <c r="E33" i="7" s="1" a="1"/>
  <c r="E33" i="7" s="1"/>
  <c r="D34" i="7" a="1"/>
  <c r="D34" i="7" s="1"/>
  <c r="F32" i="7"/>
  <c r="G32" i="7"/>
  <c r="M32" i="7" l="1"/>
  <c r="H33" i="7" a="1"/>
  <c r="H33" i="7" s="1"/>
  <c r="I33" i="7" s="1"/>
  <c r="L33" i="7" a="1"/>
  <c r="L33" i="7" s="1"/>
  <c r="M33" i="7" s="1"/>
  <c r="C34" i="7"/>
  <c r="E34" i="7" s="1" a="1"/>
  <c r="E34" i="7" s="1"/>
  <c r="D35" i="7" a="1"/>
  <c r="D35" i="7" s="1"/>
  <c r="F33" i="7"/>
  <c r="G33" i="7"/>
  <c r="N33" i="7" l="1"/>
  <c r="H34" i="7" a="1"/>
  <c r="H34" i="7" s="1"/>
  <c r="I34" i="7" s="1"/>
  <c r="F34" i="7"/>
  <c r="G34" i="7"/>
  <c r="D36" i="7" a="1"/>
  <c r="D36" i="7" s="1"/>
  <c r="C35" i="7"/>
  <c r="L34" i="7" a="1"/>
  <c r="L34" i="7" s="1"/>
  <c r="N34" i="7" s="1"/>
  <c r="M34" i="7" l="1"/>
  <c r="D37" i="7" a="1"/>
  <c r="D37" i="7" s="1"/>
  <c r="C36" i="7"/>
  <c r="E35" i="7" a="1"/>
  <c r="E35" i="7" s="1"/>
  <c r="L35" i="7" a="1"/>
  <c r="L35" i="7" s="1"/>
  <c r="N35" i="7" s="1"/>
  <c r="H35" i="7" a="1"/>
  <c r="H35" i="7" s="1"/>
  <c r="I35" i="7" s="1"/>
  <c r="F35" i="7" l="1"/>
  <c r="G35" i="7"/>
  <c r="L36" i="7" a="1"/>
  <c r="L36" i="7" s="1"/>
  <c r="N36" i="7" s="1"/>
  <c r="H36" i="7" a="1"/>
  <c r="H36" i="7" s="1"/>
  <c r="I36" i="7" s="1"/>
  <c r="E36" i="7" a="1"/>
  <c r="E36" i="7" s="1"/>
  <c r="D38" i="7" a="1"/>
  <c r="D38" i="7" s="1"/>
  <c r="C37" i="7"/>
  <c r="L37" i="7" l="1" a="1"/>
  <c r="L37" i="7" s="1"/>
  <c r="N37" i="7" s="1"/>
  <c r="H37" i="7" a="1"/>
  <c r="H37" i="7" s="1"/>
  <c r="I37" i="7" s="1"/>
  <c r="E37" i="7" a="1"/>
  <c r="E37" i="7" s="1"/>
  <c r="D39" i="7" a="1"/>
  <c r="D39" i="7" s="1"/>
  <c r="C38" i="7"/>
  <c r="F36" i="7"/>
  <c r="G36" i="7"/>
  <c r="D40" i="7" l="1" a="1"/>
  <c r="D40" i="7" s="1"/>
  <c r="C39" i="7"/>
  <c r="E38" i="7" a="1"/>
  <c r="E38" i="7" s="1"/>
  <c r="H38" i="7" a="1"/>
  <c r="H38" i="7" s="1"/>
  <c r="I38" i="7" s="1"/>
  <c r="L38" i="7" a="1"/>
  <c r="L38" i="7" s="1"/>
  <c r="N38" i="7" s="1"/>
  <c r="G37" i="7"/>
  <c r="F37" i="7"/>
  <c r="F38" i="7" l="1"/>
  <c r="G38" i="7"/>
  <c r="E39" i="7" a="1"/>
  <c r="E39" i="7" s="1"/>
  <c r="L39" i="7" a="1"/>
  <c r="L39" i="7" s="1"/>
  <c r="N39" i="7" s="1"/>
  <c r="H39" i="7" a="1"/>
  <c r="H39" i="7" s="1"/>
  <c r="I39" i="7" s="1"/>
  <c r="D41" i="7" a="1"/>
  <c r="D41" i="7" s="1"/>
  <c r="C40" i="7"/>
  <c r="L40" i="7" l="1" a="1"/>
  <c r="L40" i="7" s="1"/>
  <c r="N40" i="7" s="1"/>
  <c r="H40" i="7" a="1"/>
  <c r="H40" i="7" s="1"/>
  <c r="I40" i="7" s="1"/>
  <c r="E40" i="7" a="1"/>
  <c r="E40" i="7" s="1"/>
  <c r="F39" i="7"/>
  <c r="G39" i="7"/>
  <c r="D42" i="7" a="1"/>
  <c r="D42" i="7" s="1"/>
  <c r="C41" i="7"/>
  <c r="E41" i="7" l="1" a="1"/>
  <c r="E41" i="7" s="1"/>
  <c r="H41" i="7" a="1"/>
  <c r="H41" i="7" s="1"/>
  <c r="I41" i="7" s="1"/>
  <c r="L41" i="7" a="1"/>
  <c r="L41" i="7" s="1"/>
  <c r="N41" i="7" s="1"/>
  <c r="F40" i="7"/>
  <c r="G40" i="7"/>
  <c r="D43" i="7" a="1"/>
  <c r="D43" i="7" s="1"/>
  <c r="C42" i="7"/>
  <c r="H42" i="7" l="1" a="1"/>
  <c r="H42" i="7" s="1"/>
  <c r="I42" i="7" s="1"/>
  <c r="E42" i="7" a="1"/>
  <c r="E42" i="7" s="1"/>
  <c r="L42" i="7" a="1"/>
  <c r="L42" i="7" s="1"/>
  <c r="N42" i="7" s="1"/>
  <c r="D44" i="7" a="1"/>
  <c r="D44" i="7" s="1"/>
  <c r="C43" i="7"/>
  <c r="F41" i="7"/>
  <c r="G41" i="7"/>
  <c r="D45" i="7" l="1" a="1"/>
  <c r="D45" i="7" s="1"/>
  <c r="C44" i="7"/>
  <c r="F42" i="7"/>
  <c r="G42" i="7"/>
  <c r="E43" i="7" a="1"/>
  <c r="E43" i="7" s="1"/>
  <c r="L43" i="7" a="1"/>
  <c r="L43" i="7" s="1"/>
  <c r="N43" i="7" s="1"/>
  <c r="H43" i="7" a="1"/>
  <c r="H43" i="7" s="1"/>
  <c r="I43" i="7" s="1"/>
  <c r="F43" i="7" l="1"/>
  <c r="G43" i="7"/>
  <c r="L44" i="7" a="1"/>
  <c r="L44" i="7" s="1"/>
  <c r="N44" i="7" s="1"/>
  <c r="H44" i="7" a="1"/>
  <c r="H44" i="7" s="1"/>
  <c r="I44" i="7" s="1"/>
  <c r="E44" i="7" a="1"/>
  <c r="E44" i="7" s="1"/>
  <c r="D46" i="7" a="1"/>
  <c r="D46" i="7" s="1"/>
  <c r="C45" i="7"/>
  <c r="H45" i="7" l="1" a="1"/>
  <c r="H45" i="7" s="1"/>
  <c r="I45" i="7" s="1"/>
  <c r="E45" i="7" a="1"/>
  <c r="E45" i="7" s="1"/>
  <c r="L45" i="7" a="1"/>
  <c r="L45" i="7" s="1"/>
  <c r="N45" i="7" s="1"/>
  <c r="D47" i="7" a="1"/>
  <c r="D47" i="7" s="1"/>
  <c r="C46" i="7"/>
  <c r="F44" i="7"/>
  <c r="G44" i="7"/>
  <c r="D48" i="7" l="1" a="1"/>
  <c r="D48" i="7" s="1"/>
  <c r="C47" i="7"/>
  <c r="G45" i="7"/>
  <c r="F45" i="7"/>
  <c r="L46" i="7" a="1"/>
  <c r="L46" i="7" s="1"/>
  <c r="N46" i="7" s="1"/>
  <c r="E46" i="7" a="1"/>
  <c r="E46" i="7" s="1"/>
  <c r="H46" i="7" a="1"/>
  <c r="H46" i="7" s="1"/>
  <c r="I46" i="7" s="1"/>
  <c r="F46" i="7" l="1"/>
  <c r="G46" i="7"/>
  <c r="E47" i="7" a="1"/>
  <c r="E47" i="7" s="1"/>
  <c r="H47" i="7" a="1"/>
  <c r="H47" i="7" s="1"/>
  <c r="I47" i="7" s="1"/>
  <c r="L47" i="7" a="1"/>
  <c r="L47" i="7" s="1"/>
  <c r="N47" i="7" s="1"/>
  <c r="D49" i="7" a="1"/>
  <c r="D49" i="7" s="1"/>
  <c r="C48" i="7"/>
  <c r="L48" i="7" l="1" a="1"/>
  <c r="L48" i="7" s="1"/>
  <c r="N48" i="7" s="1"/>
  <c r="H48" i="7" a="1"/>
  <c r="H48" i="7" s="1"/>
  <c r="I48" i="7" s="1"/>
  <c r="E48" i="7" a="1"/>
  <c r="E48" i="7" s="1"/>
  <c r="F47" i="7"/>
  <c r="G47" i="7"/>
  <c r="D50" i="7" a="1"/>
  <c r="D50" i="7" s="1"/>
  <c r="C49" i="7"/>
  <c r="E49" i="7" l="1" a="1"/>
  <c r="E49" i="7" s="1"/>
  <c r="L49" i="7" a="1"/>
  <c r="L49" i="7" s="1"/>
  <c r="N49" i="7" s="1"/>
  <c r="H49" i="7" a="1"/>
  <c r="H49" i="7" s="1"/>
  <c r="I49" i="7" s="1"/>
  <c r="F48" i="7"/>
  <c r="G48" i="7"/>
  <c r="D51" i="7" a="1"/>
  <c r="D51" i="7" s="1"/>
  <c r="C50" i="7"/>
  <c r="E50" i="7" l="1" a="1"/>
  <c r="E50" i="7" s="1"/>
  <c r="H50" i="7" a="1"/>
  <c r="H50" i="7" s="1"/>
  <c r="I50" i="7" s="1"/>
  <c r="L50" i="7" a="1"/>
  <c r="L50" i="7" s="1"/>
  <c r="N50" i="7" s="1"/>
  <c r="D52" i="7" a="1"/>
  <c r="D52" i="7" s="1"/>
  <c r="C51" i="7"/>
  <c r="F49" i="7"/>
  <c r="G49" i="7"/>
  <c r="D53" i="7" l="1" a="1"/>
  <c r="D53" i="7" s="1"/>
  <c r="C52" i="7"/>
  <c r="E51" i="7" a="1"/>
  <c r="E51" i="7" s="1"/>
  <c r="L51" i="7" a="1"/>
  <c r="L51" i="7" s="1"/>
  <c r="N51" i="7" s="1"/>
  <c r="H51" i="7" a="1"/>
  <c r="H51" i="7" s="1"/>
  <c r="I51" i="7" s="1"/>
  <c r="F50" i="7"/>
  <c r="G50" i="7"/>
  <c r="F51" i="7" l="1"/>
  <c r="G51" i="7"/>
  <c r="L52" i="7" a="1"/>
  <c r="L52" i="7" s="1"/>
  <c r="N52" i="7" s="1"/>
  <c r="E52" i="7" a="1"/>
  <c r="E52" i="7" s="1"/>
  <c r="H52" i="7" a="1"/>
  <c r="H52" i="7" s="1"/>
  <c r="I52" i="7" s="1"/>
  <c r="D54" i="7" a="1"/>
  <c r="D54" i="7" s="1"/>
  <c r="C53" i="7"/>
  <c r="F52" i="7" l="1"/>
  <c r="G52" i="7"/>
  <c r="H53" i="7" a="1"/>
  <c r="H53" i="7" s="1"/>
  <c r="I53" i="7" s="1"/>
  <c r="E53" i="7" a="1"/>
  <c r="E53" i="7" s="1"/>
  <c r="L53" i="7" a="1"/>
  <c r="L53" i="7" s="1"/>
  <c r="N53" i="7" s="1"/>
  <c r="D55" i="7" a="1"/>
  <c r="D55" i="7" s="1"/>
  <c r="C54" i="7"/>
  <c r="F53" i="7" l="1"/>
  <c r="G53" i="7"/>
  <c r="D56" i="7" a="1"/>
  <c r="D56" i="7" s="1"/>
  <c r="C55" i="7"/>
  <c r="L54" i="7" a="1"/>
  <c r="L54" i="7" s="1"/>
  <c r="N54" i="7" s="1"/>
  <c r="E54" i="7" a="1"/>
  <c r="E54" i="7" s="1"/>
  <c r="H54" i="7" a="1"/>
  <c r="H54" i="7" s="1"/>
  <c r="I54" i="7" s="1"/>
  <c r="E55" i="7" l="1" a="1"/>
  <c r="E55" i="7" s="1"/>
  <c r="H55" i="7" a="1"/>
  <c r="H55" i="7" s="1"/>
  <c r="I55" i="7" s="1"/>
  <c r="L55" i="7" a="1"/>
  <c r="L55" i="7" s="1"/>
  <c r="N55" i="7" s="1"/>
  <c r="D57" i="7" a="1"/>
  <c r="D57" i="7" s="1"/>
  <c r="C56" i="7"/>
  <c r="G54" i="7"/>
  <c r="F54" i="7"/>
  <c r="D58" i="7" l="1" a="1"/>
  <c r="D58" i="7" s="1"/>
  <c r="C57" i="7"/>
  <c r="L56" i="7" a="1"/>
  <c r="L56" i="7" s="1"/>
  <c r="N56" i="7" s="1"/>
  <c r="H56" i="7" a="1"/>
  <c r="H56" i="7" s="1"/>
  <c r="I56" i="7" s="1"/>
  <c r="E56" i="7" a="1"/>
  <c r="E56" i="7" s="1"/>
  <c r="F55" i="7"/>
  <c r="G55" i="7"/>
  <c r="F56" i="7" l="1"/>
  <c r="G56" i="7"/>
  <c r="E57" i="7" a="1"/>
  <c r="E57" i="7" s="1"/>
  <c r="L57" i="7" a="1"/>
  <c r="L57" i="7" s="1"/>
  <c r="N57" i="7" s="1"/>
  <c r="H57" i="7" a="1"/>
  <c r="H57" i="7" s="1"/>
  <c r="I57" i="7" s="1"/>
  <c r="D59" i="7" a="1"/>
  <c r="D59" i="7" s="1"/>
  <c r="C58" i="7"/>
  <c r="H58" i="7" l="1" a="1"/>
  <c r="H58" i="7" s="1"/>
  <c r="I58" i="7" s="1"/>
  <c r="E58" i="7" a="1"/>
  <c r="E58" i="7" s="1"/>
  <c r="L58" i="7" a="1"/>
  <c r="L58" i="7" s="1"/>
  <c r="N58" i="7" s="1"/>
  <c r="F57" i="7"/>
  <c r="G57" i="7"/>
  <c r="D60" i="7" a="1"/>
  <c r="D60" i="7" s="1"/>
  <c r="C60" i="7" s="1"/>
  <c r="C59" i="7"/>
  <c r="E59" i="7" l="1" a="1"/>
  <c r="E59" i="7" s="1"/>
  <c r="L59" i="7" a="1"/>
  <c r="L59" i="7" s="1"/>
  <c r="N59" i="7" s="1"/>
  <c r="H59" i="7" a="1"/>
  <c r="H59" i="7" s="1"/>
  <c r="I59" i="7" s="1"/>
  <c r="L60" i="7" a="1"/>
  <c r="L60" i="7" s="1"/>
  <c r="N60" i="7" s="1"/>
  <c r="H60" i="7" a="1"/>
  <c r="H60" i="7" s="1"/>
  <c r="I60" i="7" s="1"/>
  <c r="E60" i="7" a="1"/>
  <c r="E60" i="7" s="1"/>
  <c r="F58" i="7"/>
  <c r="G58" i="7"/>
  <c r="F60" i="7" l="1"/>
  <c r="G60" i="7"/>
  <c r="F59" i="7"/>
  <c r="G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31" authorId="0" shapeId="0" xr:uid="{027C0E8F-2E40-45C2-90EE-1DB10013206D}">
      <text>
        <r>
          <rPr>
            <b/>
            <sz val="14"/>
            <color indexed="81"/>
            <rFont val="Tahoma"/>
            <family val="2"/>
          </rPr>
          <t>Usuario:</t>
        </r>
        <r>
          <rPr>
            <sz val="14"/>
            <color indexed="81"/>
            <rFont val="Tahoma"/>
            <family val="2"/>
          </rPr>
          <t xml:space="preserve">
Las gráficas deben ser revisadas en sus filtros antes de presentar el informe; pueden quedar datos ocultos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<sst xmlns="http://schemas.openxmlformats.org/spreadsheetml/2006/main" count="595" uniqueCount="191">
  <si>
    <t>Herramienta Comunitaria para el Manejo de Datos de Daños y Pérdidas Agropecuarias</t>
  </si>
  <si>
    <t>La  herramienta comunitaria tiene como objetivo fortalecer a las comunidades  en el manejo de datos de daños y pérdidas agropecuarias a nivel comunitario; sirve para recopilar información individual de cada productor y productora de los daños y pérdidas causados por eventos adversos a la producción agropecuaria.</t>
  </si>
  <si>
    <t>La herramienta se divide en una serie de pasos, cada uno con un objetivo:</t>
  </si>
  <si>
    <t>Pa</t>
  </si>
  <si>
    <t>Paso 1: Nombre de las área afectadas; familias en el territorio; datos de contacto de líderes</t>
  </si>
  <si>
    <t>TERRITORIO</t>
  </si>
  <si>
    <t>Paso 2: Valoración de los cultivos, animales, activos productivos, y bienes agropecuarios comunmente utilizados en el territorio</t>
  </si>
  <si>
    <t>VALORACIÓN COMUNITARIA</t>
  </si>
  <si>
    <t>Paso 3: Censo de las los productores afectados; datos individuales.</t>
  </si>
  <si>
    <t>CENSO DE AFECTADOS</t>
  </si>
  <si>
    <t>Paso 4: Reporte de los cultivos, animales, activos productivos y bienes agropecuarios afectados.</t>
  </si>
  <si>
    <t>REPORTE DE DAÑOS</t>
  </si>
  <si>
    <t>Paso 5: Consolidación de información</t>
  </si>
  <si>
    <t>CONSOLIDADO</t>
  </si>
  <si>
    <t>El territorio comprende el área oficialmente reconocida por las alcaldias, el el caso del sector rural: veredas, corregimientos, inspecciones, comites comunitarios, resguardos indigenas y demas territorios ancestrales identificados por un nombre.</t>
  </si>
  <si>
    <t>Nombre de la  Vereda / Comunidad</t>
  </si>
  <si>
    <t>El nombre de las veredas o comunidades afectadas</t>
  </si>
  <si>
    <t>Número de Familias</t>
  </si>
  <si>
    <t>El número de familias de cada vereda</t>
  </si>
  <si>
    <t>Geoposición</t>
  </si>
  <si>
    <t xml:space="preserve">En el caso de tener coordenadas decimales </t>
  </si>
  <si>
    <t>Nombre del lider de la Junta de accion / Comunidad</t>
  </si>
  <si>
    <t>Nombre la persona lider de la comunidad o vereda</t>
  </si>
  <si>
    <t>Número de contacto</t>
  </si>
  <si>
    <t>Número de telefono de contacto</t>
  </si>
  <si>
    <t>puerto rosario</t>
  </si>
  <si>
    <t>pepito</t>
  </si>
  <si>
    <t>La valoración comunitaria es una actividad de preparación previa a la toma de datos de las personas afectadas. En la valoración comunitaria se busca tasar economicamente los activos productivos, los bienes y los insumos para la producción agrícola  sensibles de de ser afectados por eventos catastróficos que estan frecuentemente presentes en la zona.</t>
  </si>
  <si>
    <t>Item</t>
  </si>
  <si>
    <t>Es el nombre del activo / insumo / o bien  productivo</t>
  </si>
  <si>
    <t>Unidad medida</t>
  </si>
  <si>
    <t>Es la forma de medición de  la cantidad del Item</t>
  </si>
  <si>
    <t>Valor mínimo</t>
  </si>
  <si>
    <t>Es el valor mínimo que se puede encontrar un bien promedio en la región</t>
  </si>
  <si>
    <t>Valor máximo</t>
  </si>
  <si>
    <t>Es el valor máximo que se puede encontrar un bien promedio en la región</t>
  </si>
  <si>
    <t>% de población con el bien</t>
  </si>
  <si>
    <t>Se indica el porcentaje de la Población que cuenta con ese bien.</t>
  </si>
  <si>
    <t>Ítem</t>
  </si>
  <si>
    <t>Grupo</t>
  </si>
  <si>
    <t>Valor estimado para la zona</t>
  </si>
  <si>
    <t xml:space="preserve">CULTIVO PLÁTANO </t>
  </si>
  <si>
    <t>HECTAREA</t>
  </si>
  <si>
    <t>Cultivos</t>
  </si>
  <si>
    <t xml:space="preserve">CULTIVO YUCA </t>
  </si>
  <si>
    <t>CULTIVO MELÓN</t>
  </si>
  <si>
    <t>RESES</t>
  </si>
  <si>
    <t>UNIDADES</t>
  </si>
  <si>
    <t>Animales</t>
  </si>
  <si>
    <t>GALLINAS</t>
  </si>
  <si>
    <t>CULTIVO ARROZ</t>
  </si>
  <si>
    <t>GUADAÑA</t>
  </si>
  <si>
    <t>Herramientas y equipos</t>
  </si>
  <si>
    <t>MACHETE</t>
  </si>
  <si>
    <t>BOMBA FUMIGADORA</t>
  </si>
  <si>
    <t>El ceso de afectados es el proceso de recopilación de información base de las personas que fueron afectadas en el territorio; esta información incluye el reporte de datos e información direrente a la producción agrícola.</t>
  </si>
  <si>
    <t>Nombre del  Afectado</t>
  </si>
  <si>
    <t>Nombre de la persona dueña de los bienes afectados</t>
  </si>
  <si>
    <t>Número de documento</t>
  </si>
  <si>
    <t>Número del documento del afectado</t>
  </si>
  <si>
    <t>Tipo de documento</t>
  </si>
  <si>
    <t>Sitio de ocurrencia de las afectaciones</t>
  </si>
  <si>
    <t>Edad</t>
  </si>
  <si>
    <t>Número de años de la persona</t>
  </si>
  <si>
    <t>Género</t>
  </si>
  <si>
    <t xml:space="preserve">Hombre - Mujer </t>
  </si>
  <si>
    <t>Grupo Étnico</t>
  </si>
  <si>
    <t>Indígena
Afrocolombiano
Raizal
Rom
Ninguno</t>
  </si>
  <si>
    <t>SISBEN</t>
  </si>
  <si>
    <t>Grupo A: pobreza extrema (población con menor capacidad de generación de ingresos)
Grupo B: pobreza moderada (población con mayor capacidad de generar ingresos que los del grupo A)
Grupo C: vulnerable (población en riesgo de caer en pobreza)
Grupo D: población no pobre, no vulnerable.</t>
  </si>
  <si>
    <t>Personas Hogar</t>
  </si>
  <si>
    <t>Número de personas en el hogar incluyendo al encuestado</t>
  </si>
  <si>
    <t>Niñ@s y Jovenes</t>
  </si>
  <si>
    <t>Número de menores de 18 años en el hogar</t>
  </si>
  <si>
    <t>Condición Vulnerabilidad</t>
  </si>
  <si>
    <t>Condiciones que hacen mas vulnerable a la familia del productor</t>
  </si>
  <si>
    <t>Condición Vulnerabilidad en el Hogar2</t>
  </si>
  <si>
    <t xml:space="preserve">Fuentes de ingreso no agropecuarias </t>
  </si>
  <si>
    <t>Número de fuentes de ingreso que no se encuentran relacionadas directamente con el sector agropecuario (laborales, comerciales, otros)</t>
  </si>
  <si>
    <t>Nombres y apellidos del  Afectado</t>
  </si>
  <si>
    <t>Nombre del predio o Dirección</t>
  </si>
  <si>
    <t>Étnico</t>
  </si>
  <si>
    <t>Condición Vulnerabilidad en el Hogar</t>
  </si>
  <si>
    <t>Fuentes de ingreso afectadas</t>
  </si>
  <si>
    <t>Peipto 1</t>
  </si>
  <si>
    <t>Cédula</t>
  </si>
  <si>
    <t>los ocobos</t>
  </si>
  <si>
    <t>Hombre</t>
  </si>
  <si>
    <t>Indígena</t>
  </si>
  <si>
    <t>A</t>
  </si>
  <si>
    <t>Adultos mayores</t>
  </si>
  <si>
    <t>Víctimas del conflicto</t>
  </si>
  <si>
    <t>Pepito Perez 1</t>
  </si>
  <si>
    <t>Afrocolombiano</t>
  </si>
  <si>
    <t>B</t>
  </si>
  <si>
    <t>Población discapacitada</t>
  </si>
  <si>
    <t>Ninguna</t>
  </si>
  <si>
    <t>Juanita Jaramillo 1</t>
  </si>
  <si>
    <t>Mujer</t>
  </si>
  <si>
    <t>C</t>
  </si>
  <si>
    <t>Población LGBTI</t>
  </si>
  <si>
    <t>Joaquin 1</t>
  </si>
  <si>
    <t>Raizal</t>
  </si>
  <si>
    <t>D</t>
  </si>
  <si>
    <t>Peipto 2</t>
  </si>
  <si>
    <t>Gitano</t>
  </si>
  <si>
    <t>Pepito Perez 2</t>
  </si>
  <si>
    <t>Ninguno</t>
  </si>
  <si>
    <t>Juanita Jaramillo 2</t>
  </si>
  <si>
    <t>los paujiles</t>
  </si>
  <si>
    <t>Joaquin 2</t>
  </si>
  <si>
    <t>Peipto 3</t>
  </si>
  <si>
    <t>Pepito Perez 3</t>
  </si>
  <si>
    <t>Juanita Jaramillo 3</t>
  </si>
  <si>
    <t>Joaquin 3</t>
  </si>
  <si>
    <t>Peipto 4</t>
  </si>
  <si>
    <t>Pepito Perez 4</t>
  </si>
  <si>
    <t>Juanita Jaramillo 4</t>
  </si>
  <si>
    <t>Joaquin 4</t>
  </si>
  <si>
    <t>las acacias</t>
  </si>
  <si>
    <t>Reporte de Daños de los bienes que fueron afectados por el evento,  el calculo se basa en el reporte de  cantidades.</t>
  </si>
  <si>
    <t>Identificacion del productor</t>
  </si>
  <si>
    <t>Seleccione el nombre del Productor de la Lista</t>
  </si>
  <si>
    <t>Bien afectado</t>
  </si>
  <si>
    <t>Seleccione el nombre del bien afectado; si no se encuentra se debe crear en valoración comunitaria</t>
  </si>
  <si>
    <t>% de afectación</t>
  </si>
  <si>
    <t>Indique el % de afectación del bien que reporta</t>
  </si>
  <si>
    <t>Unidad</t>
  </si>
  <si>
    <t>Unidad en que se reporta el bien</t>
  </si>
  <si>
    <t>Cantidad</t>
  </si>
  <si>
    <t>Cantidad afectada</t>
  </si>
  <si>
    <t>Valor unitario</t>
  </si>
  <si>
    <t xml:space="preserve">Valor estimado generado por el sistema </t>
  </si>
  <si>
    <t>Estimado P y D</t>
  </si>
  <si>
    <t>Identificación del productor</t>
  </si>
  <si>
    <t>Reporte Comunitario de Daños y Pérdidas Agropecuarias</t>
  </si>
  <si>
    <t>La información presente en este reporte es un estimado con datos locales de las afectaciones causadas por un evento</t>
  </si>
  <si>
    <t>Lugar</t>
  </si>
  <si>
    <t>Departamento:</t>
  </si>
  <si>
    <t>Municipio:</t>
  </si>
  <si>
    <t>DESCRIPCIÓN DEL EVENTO</t>
  </si>
  <si>
    <t>Describa brevemente la situación que se presento indicando el tipo de evento y los inpactos en el terrtorio.</t>
  </si>
  <si>
    <t>EVENTO</t>
  </si>
  <si>
    <t>TIPO DE EVENTO</t>
  </si>
  <si>
    <t>Inundación lenta</t>
  </si>
  <si>
    <t>Enfermedades</t>
  </si>
  <si>
    <t>FECHA DE INICIO</t>
  </si>
  <si>
    <t xml:space="preserve">DIAS DE DURACIÓN </t>
  </si>
  <si>
    <t>POBLACIÓN AFECTADA</t>
  </si>
  <si>
    <t>Personas</t>
  </si>
  <si>
    <t>Cultivos afectados</t>
  </si>
  <si>
    <t>Principal Condición de Vulnerabilidad en el Hogar</t>
  </si>
  <si>
    <t>Animales Afectados</t>
  </si>
  <si>
    <t>Bienes y Activos  Afectados</t>
  </si>
  <si>
    <t xml:space="preserve">Firma Representante de la Comunidad </t>
  </si>
  <si>
    <t>Firma representante del municipio</t>
  </si>
  <si>
    <t>Hectareas</t>
  </si>
  <si>
    <t>Total</t>
  </si>
  <si>
    <t>Número de animales</t>
  </si>
  <si>
    <t>Número</t>
  </si>
  <si>
    <t>Valor de herramientas y Equipos</t>
  </si>
  <si>
    <t>Temperaturas extremas: calor</t>
  </si>
  <si>
    <t>Eventos climáticos</t>
  </si>
  <si>
    <t>Temperaturas extremas: heladas</t>
  </si>
  <si>
    <t>Sequia</t>
  </si>
  <si>
    <t>Inundación</t>
  </si>
  <si>
    <t>Huracanes</t>
  </si>
  <si>
    <t>Tormenta</t>
  </si>
  <si>
    <t>Granizo</t>
  </si>
  <si>
    <t>Vendavales</t>
  </si>
  <si>
    <t>Plagas</t>
  </si>
  <si>
    <t>Eventos sanitarios</t>
  </si>
  <si>
    <t>Disminución del precio</t>
  </si>
  <si>
    <t>Eventos financieros y de mercados</t>
  </si>
  <si>
    <t>Aumento de los costos de producción</t>
  </si>
  <si>
    <t>Disminución de la demanda de producto</t>
  </si>
  <si>
    <t>Fluctuación de tasas cambiarías</t>
  </si>
  <si>
    <t>Modificaciones en las condiciones de comercialización</t>
  </si>
  <si>
    <t>Escases de mano de obra</t>
  </si>
  <si>
    <t>Contaminación</t>
  </si>
  <si>
    <t>Eventos antrópicos</t>
  </si>
  <si>
    <t>Restricciones de movilización y transporte de productos</t>
  </si>
  <si>
    <t>Robo</t>
  </si>
  <si>
    <t>Violencia/vandalismo/terrorismo</t>
  </si>
  <si>
    <t>Vulcanismo</t>
  </si>
  <si>
    <t>Eventos naturales</t>
  </si>
  <si>
    <t>Desprendimientos de tierra / movimientos en masa</t>
  </si>
  <si>
    <t>Incendios</t>
  </si>
  <si>
    <t>Lahares</t>
  </si>
  <si>
    <t>Sismos</t>
  </si>
  <si>
    <t>Tsunami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</si>
</sst>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0" borderId="0" xfId="1" applyNumberFormat="1" applyFont="1"/>
    <xf numFmtId="9" fontId="0" fillId="0" borderId="0" xfId="3" applyFont="1" applyAlignment="1">
      <alignment horizontal="center" vertical="center"/>
    </xf>
    <xf numFmtId="9" fontId="0" fillId="0" borderId="0" xfId="3" applyFont="1" applyAlignment="1">
      <alignment horizontal="center"/>
    </xf>
    <xf numFmtId="0" fontId="0" fillId="0" borderId="6" xfId="0" applyBorder="1" applyAlignment="1">
      <alignment horizontal="center"/>
    </xf>
    <xf numFmtId="0" fontId="1" fillId="3" borderId="4" xfId="2" applyFill="1" applyBorder="1" applyAlignment="1"/>
    <xf numFmtId="0" fontId="1" fillId="3" borderId="1" xfId="2" applyFill="1" applyBorder="1" applyAlignment="1"/>
    <xf numFmtId="0" fontId="1" fillId="0" borderId="0" xfId="0" applyFont="1"/>
    <xf numFmtId="0" fontId="1" fillId="3" borderId="4" xfId="2" applyFill="1" applyBorder="1" applyAlignment="1">
      <alignment vertical="center" wrapText="1"/>
    </xf>
    <xf numFmtId="0" fontId="1" fillId="3" borderId="1" xfId="2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2" fontId="1" fillId="0" borderId="0" xfId="3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" fontId="13" fillId="0" borderId="0" xfId="3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2" fontId="13" fillId="0" borderId="0" xfId="3" applyNumberFormat="1" applyFont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5" borderId="0" xfId="0" applyFont="1" applyFill="1"/>
    <xf numFmtId="0" fontId="17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1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4" fontId="19" fillId="15" borderId="0" xfId="0" applyNumberFormat="1" applyFont="1" applyFill="1"/>
    <xf numFmtId="14" fontId="19" fillId="18" borderId="0" xfId="0" applyNumberFormat="1" applyFont="1" applyFill="1"/>
    <xf numFmtId="0" fontId="19" fillId="1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4" fontId="19" fillId="17" borderId="0" xfId="0" applyNumberFormat="1" applyFont="1" applyFill="1"/>
    <xf numFmtId="0" fontId="19" fillId="11" borderId="0" xfId="0" applyFont="1" applyFill="1" applyAlignment="1">
      <alignment vertical="center"/>
    </xf>
    <xf numFmtId="0" fontId="19" fillId="15" borderId="0" xfId="0" applyFont="1" applyFill="1"/>
    <xf numFmtId="0" fontId="19" fillId="16" borderId="0" xfId="0" applyFont="1" applyFill="1" applyAlignment="1">
      <alignment vertical="center"/>
    </xf>
    <xf numFmtId="9" fontId="19" fillId="15" borderId="0" xfId="3" applyFont="1" applyFill="1" applyBorder="1" applyAlignment="1"/>
    <xf numFmtId="0" fontId="19" fillId="5" borderId="0" xfId="0" applyFont="1" applyFill="1"/>
    <xf numFmtId="0" fontId="19" fillId="0" borderId="0" xfId="0" applyFont="1"/>
    <xf numFmtId="9" fontId="19" fillId="15" borderId="0" xfId="0" applyNumberFormat="1" applyFont="1" applyFill="1"/>
    <xf numFmtId="0" fontId="12" fillId="5" borderId="1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5" fillId="20" borderId="1" xfId="5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14" fontId="8" fillId="6" borderId="3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14" borderId="12" xfId="0" applyFont="1" applyFill="1" applyBorder="1" applyAlignment="1">
      <alignment horizontal="left" vertical="top" wrapText="1"/>
    </xf>
    <xf numFmtId="0" fontId="3" fillId="14" borderId="13" xfId="0" applyFont="1" applyFill="1" applyBorder="1" applyAlignment="1">
      <alignment horizontal="left" vertical="top" wrapText="1"/>
    </xf>
    <xf numFmtId="0" fontId="3" fillId="14" borderId="14" xfId="0" applyFont="1" applyFill="1" applyBorder="1" applyAlignment="1">
      <alignment horizontal="left" vertical="top" wrapText="1"/>
    </xf>
    <xf numFmtId="0" fontId="15" fillId="14" borderId="15" xfId="5" applyFill="1" applyBorder="1" applyAlignment="1">
      <alignment horizontal="left"/>
    </xf>
    <xf numFmtId="0" fontId="15" fillId="14" borderId="16" xfId="5" applyFill="1" applyBorder="1" applyAlignment="1">
      <alignment horizontal="left"/>
    </xf>
    <xf numFmtId="0" fontId="15" fillId="14" borderId="17" xfId="5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5" borderId="15" xfId="5" applyFill="1" applyBorder="1" applyAlignment="1">
      <alignment horizontal="left" vertical="top"/>
    </xf>
    <xf numFmtId="0" fontId="15" fillId="5" borderId="16" xfId="5" applyFill="1" applyBorder="1" applyAlignment="1">
      <alignment horizontal="left" vertical="top"/>
    </xf>
    <xf numFmtId="0" fontId="15" fillId="5" borderId="17" xfId="5" applyFill="1" applyBorder="1" applyAlignment="1">
      <alignment horizontal="left" vertical="top"/>
    </xf>
    <xf numFmtId="0" fontId="0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 wrapText="1"/>
    </xf>
    <xf numFmtId="0" fontId="15" fillId="13" borderId="15" xfId="5" applyFill="1" applyBorder="1" applyAlignment="1">
      <alignment horizontal="left" vertical="top"/>
    </xf>
    <xf numFmtId="0" fontId="15" fillId="13" borderId="16" xfId="5" applyFill="1" applyBorder="1" applyAlignment="1">
      <alignment horizontal="left" vertical="top"/>
    </xf>
    <xf numFmtId="0" fontId="15" fillId="13" borderId="17" xfId="5" applyFill="1" applyBorder="1" applyAlignment="1">
      <alignment horizontal="left" vertical="top"/>
    </xf>
    <xf numFmtId="0" fontId="1" fillId="0" borderId="2" xfId="2" applyFill="1" applyBorder="1" applyAlignment="1">
      <alignment horizontal="center"/>
    </xf>
    <xf numFmtId="0" fontId="1" fillId="0" borderId="3" xfId="2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4" borderId="15" xfId="5" applyFill="1" applyBorder="1" applyAlignment="1">
      <alignment horizontal="left" vertical="top"/>
    </xf>
    <xf numFmtId="0" fontId="15" fillId="4" borderId="16" xfId="5" applyFill="1" applyBorder="1" applyAlignment="1">
      <alignment horizontal="left" vertical="top"/>
    </xf>
    <xf numFmtId="0" fontId="15" fillId="4" borderId="17" xfId="5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13" borderId="12" xfId="0" applyFont="1" applyFill="1" applyBorder="1" applyAlignment="1">
      <alignment horizontal="left" vertical="top" wrapText="1"/>
    </xf>
    <xf numFmtId="0" fontId="3" fillId="13" borderId="13" xfId="0" applyFont="1" applyFill="1" applyBorder="1" applyAlignment="1">
      <alignment horizontal="left" vertical="top" wrapText="1"/>
    </xf>
    <xf numFmtId="0" fontId="3" fillId="13" borderId="14" xfId="0" applyFont="1" applyFill="1" applyBorder="1" applyAlignment="1">
      <alignment horizontal="left" vertical="top" wrapText="1"/>
    </xf>
    <xf numFmtId="0" fontId="3" fillId="12" borderId="0" xfId="0" applyFont="1" applyFill="1" applyAlignment="1">
      <alignment horizontal="left" vertical="top"/>
    </xf>
    <xf numFmtId="0" fontId="3" fillId="5" borderId="12" xfId="2" applyFont="1" applyFill="1" applyBorder="1" applyAlignment="1">
      <alignment horizontal="left" vertical="top" wrapText="1"/>
    </xf>
    <xf numFmtId="0" fontId="3" fillId="5" borderId="13" xfId="2" applyFont="1" applyFill="1" applyBorder="1" applyAlignment="1">
      <alignment horizontal="left" vertical="top" wrapText="1"/>
    </xf>
    <xf numFmtId="0" fontId="3" fillId="5" borderId="14" xfId="2" applyFont="1" applyFill="1" applyBorder="1" applyAlignment="1">
      <alignment horizontal="left" vertical="top" wrapText="1"/>
    </xf>
    <xf numFmtId="0" fontId="15" fillId="12" borderId="0" xfId="5" applyFill="1" applyBorder="1" applyAlignment="1">
      <alignment horizontal="left" vertical="top"/>
    </xf>
    <xf numFmtId="0" fontId="14" fillId="19" borderId="1" xfId="0" applyFont="1" applyFill="1" applyBorder="1" applyAlignment="1">
      <alignment vertical="center"/>
    </xf>
    <xf numFmtId="0" fontId="14" fillId="1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2" fillId="5" borderId="1" xfId="4" applyFont="1" applyFill="1" applyBorder="1" applyAlignment="1">
      <alignment vertical="center"/>
    </xf>
    <xf numFmtId="0" fontId="14" fillId="19" borderId="1" xfId="4" applyFont="1" applyFill="1" applyBorder="1" applyAlignment="1">
      <alignment vertical="center" wrapText="1"/>
    </xf>
    <xf numFmtId="0" fontId="14" fillId="19" borderId="1" xfId="4" applyFont="1" applyFill="1" applyBorder="1" applyAlignment="1">
      <alignment horizontal="left" vertical="top" wrapText="1"/>
    </xf>
    <xf numFmtId="0" fontId="12" fillId="5" borderId="1" xfId="4" applyFont="1" applyFill="1" applyBorder="1" applyAlignment="1">
      <alignment horizontal="left" vertical="top"/>
    </xf>
    <xf numFmtId="0" fontId="14" fillId="20" borderId="1" xfId="2" applyFont="1" applyFill="1" applyBorder="1" applyAlignment="1">
      <alignment horizontal="left" vertical="top"/>
    </xf>
    <xf numFmtId="0" fontId="14" fillId="20" borderId="1" xfId="0" applyFont="1" applyFill="1" applyBorder="1" applyAlignment="1">
      <alignment horizontal="left" vertical="top" wrapText="1"/>
    </xf>
    <xf numFmtId="0" fontId="14" fillId="19" borderId="1" xfId="0" applyFont="1" applyFill="1" applyBorder="1" applyAlignment="1">
      <alignment horizontal="left" vertical="top"/>
    </xf>
    <xf numFmtId="0" fontId="14" fillId="19" borderId="1" xfId="2" applyFont="1" applyFill="1" applyBorder="1" applyAlignment="1">
      <alignment horizontal="left" vertical="top" wrapText="1"/>
    </xf>
    <xf numFmtId="0" fontId="14" fillId="20" borderId="1" xfId="0" applyFont="1" applyFill="1" applyBorder="1" applyAlignment="1">
      <alignment vertical="top" wrapText="1"/>
    </xf>
    <xf numFmtId="0" fontId="14" fillId="19" borderId="1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/>
    </xf>
    <xf numFmtId="0" fontId="10" fillId="8" borderId="3" xfId="0" applyFont="1" applyFill="1" applyBorder="1" applyAlignment="1">
      <alignment horizontal="left" vertical="top"/>
    </xf>
    <xf numFmtId="0" fontId="10" fillId="8" borderId="4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top" wrapText="1"/>
    </xf>
    <xf numFmtId="14" fontId="8" fillId="6" borderId="1" xfId="0" applyNumberFormat="1" applyFont="1" applyFill="1" applyBorder="1" applyAlignment="1">
      <alignment horizontal="center"/>
    </xf>
    <xf numFmtId="14" fontId="8" fillId="6" borderId="18" xfId="0" applyNumberFormat="1" applyFont="1" applyFill="1" applyBorder="1" applyAlignment="1">
      <alignment horizontal="center"/>
    </xf>
    <xf numFmtId="14" fontId="8" fillId="6" borderId="5" xfId="0" applyNumberFormat="1" applyFont="1" applyFill="1" applyBorder="1" applyAlignment="1">
      <alignment horizontal="center"/>
    </xf>
    <xf numFmtId="0" fontId="5" fillId="14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60% - Énfasis2" xfId="2" builtinId="36"/>
    <cellStyle name="60% - Énfasis6" xfId="4" builtinId="52"/>
    <cellStyle name="Hipervínculo" xfId="5" builtinId="8"/>
    <cellStyle name="Moneda" xfId="1" builtinId="4"/>
    <cellStyle name="Normal" xfId="0" builtinId="0"/>
    <cellStyle name="Porcentaje" xfId="3" builtinId="5"/>
  </cellStyles>
  <dxfs count="28">
    <dxf>
      <numFmt numFmtId="165" formatCode="_-&quot;$&quot;\ * #,##0_-;\-&quot;$&quot;\ * #,##0_-;_-&quot;$&quot;\ * &quot;-&quot;??_-;_-@_-"/>
      <alignment horizontal="center" textRotation="0" wrapText="0" indent="0" justifyLastLine="0" shrinkToFit="0" readingOrder="0"/>
    </dxf>
    <dxf>
      <numFmt numFmtId="165" formatCode="_-&quot;$&quot;\ * #,##0_-;\-&quot;$&quot;\ * #,##0_-;_-&quot;$&quot;\ * &quot;-&quot;??_-;_-@_-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Hectáreas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LISTAS!$F$7</c:f>
              <c:strCache>
                <c:ptCount val="1"/>
                <c:pt idx="0">
                  <c:v>Hectareas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LISTAS!$E$8:$E$88</c15:sqref>
                  </c15:fullRef>
                </c:ext>
              </c:extLst>
              <c:f>(LISTAS!$E$8,LISTAS!$E$10:$E$11,LISTAS!$E$13,LISTAS!$E$69:$E$88)</c:f>
              <c:strCache>
                <c:ptCount val="4"/>
                <c:pt idx="0">
                  <c:v>CULTIVO YUCA </c:v>
                </c:pt>
                <c:pt idx="1">
                  <c:v>CULTIVO MELÓN</c:v>
                </c:pt>
                <c:pt idx="2">
                  <c:v>CULTIVO PLÁTANO </c:v>
                </c:pt>
                <c:pt idx="3">
                  <c:v>CULTIVO ARROZ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LISTAS!$F$8:$F$68</c15:sqref>
                  </c15:fullRef>
                </c:ext>
              </c:extLst>
              <c:f>(LISTAS!$F$8,LISTAS!$F$10:$F$11,LISTAS!$F$13)</c:f>
              <c:numCache>
                <c:formatCode>General</c:formatCode>
                <c:ptCount val="4"/>
                <c:pt idx="0">
                  <c:v>95</c:v>
                </c:pt>
                <c:pt idx="1">
                  <c:v>15</c:v>
                </c:pt>
                <c:pt idx="2">
                  <c:v>31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4-4450-AEDD-93BD8726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839983"/>
        <c:axId val="123258319"/>
      </c:barChart>
      <c:catAx>
        <c:axId val="20648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258319"/>
        <c:crosses val="autoZero"/>
        <c:auto val="1"/>
        <c:lblAlgn val="ctr"/>
        <c:lblOffset val="100"/>
        <c:noMultiLvlLbl val="0"/>
      </c:catAx>
      <c:valAx>
        <c:axId val="1232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83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Pérdidas</a:t>
            </a:r>
            <a:r>
              <a:rPr lang="en-US" baseline="0"/>
              <a:t> Económicas en los Cultivos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6568114584038838"/>
          <c:y val="2.9959589938924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LISTAS!$G$7</c:f>
              <c:strCache>
                <c:ptCount val="1"/>
                <c:pt idx="0">
                  <c:v> 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LISTAS!$E$8:$E$88</c15:sqref>
                  </c15:fullRef>
                </c:ext>
              </c:extLst>
              <c:f>(LISTAS!$E$8,LISTAS!$E$10:$E$11,LISTAS!$E$13)</c:f>
              <c:strCache>
                <c:ptCount val="4"/>
                <c:pt idx="0">
                  <c:v>CULTIVO YUCA </c:v>
                </c:pt>
                <c:pt idx="1">
                  <c:v>CULTIVO MELÓN</c:v>
                </c:pt>
                <c:pt idx="2">
                  <c:v>CULTIVO PLÁTANO </c:v>
                </c:pt>
                <c:pt idx="3">
                  <c:v>CULTIVO ARROZ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LISTAS!$G$8:$G$100</c15:sqref>
                  </c15:fullRef>
                </c:ext>
              </c:extLst>
              <c:f>(LISTAS!$G$8,LISTAS!$G$10:$G$11,LISTAS!$G$13)</c:f>
              <c:numCache>
                <c:formatCode>_-"$"\ * #,##0.00_-;\-"$"\ * #,##0.00_-;_-"$"\ * "-"??_-;_-@_-</c:formatCode>
                <c:ptCount val="4"/>
                <c:pt idx="0">
                  <c:v>29957500</c:v>
                </c:pt>
                <c:pt idx="1">
                  <c:v>14375000</c:v>
                </c:pt>
                <c:pt idx="2">
                  <c:v>38100000</c:v>
                </c:pt>
                <c:pt idx="3">
                  <c:v>11000000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E-4546-9C23-327EB77D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839983"/>
        <c:axId val="123258319"/>
      </c:barChart>
      <c:catAx>
        <c:axId val="20648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258319"/>
        <c:crosses val="autoZero"/>
        <c:auto val="1"/>
        <c:lblAlgn val="ctr"/>
        <c:lblOffset val="100"/>
        <c:noMultiLvlLbl val="0"/>
      </c:catAx>
      <c:valAx>
        <c:axId val="1232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83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Animales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LISTAS!$I$7</c:f>
              <c:strCache>
                <c:ptCount val="1"/>
                <c:pt idx="0">
                  <c:v>Número de animales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LISTAS!$H$8:$H$18</c15:sqref>
                  </c15:fullRef>
                </c:ext>
              </c:extLst>
              <c:f>(LISTAS!$H$9,LISTAS!$H$12)</c:f>
              <c:strCache>
                <c:ptCount val="2"/>
                <c:pt idx="0">
                  <c:v>RESES</c:v>
                </c:pt>
                <c:pt idx="1">
                  <c:v>GALLINAS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LISTAS!$I$8:$I$18</c15:sqref>
                  </c15:fullRef>
                </c:ext>
              </c:extLst>
              <c:f>(LISTAS!$I$9,LISTAS!$I$12)</c:f>
              <c:numCache>
                <c:formatCode>General</c:formatCode>
                <c:ptCount val="2"/>
                <c:pt idx="0">
                  <c:v>10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E-4E40-9A82-B1B9B0E3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55775"/>
        <c:axId val="1352964287"/>
      </c:barChart>
      <c:catAx>
        <c:axId val="129695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2964287"/>
        <c:crosses val="autoZero"/>
        <c:auto val="1"/>
        <c:lblAlgn val="ctr"/>
        <c:lblOffset val="100"/>
        <c:noMultiLvlLbl val="0"/>
      </c:catAx>
      <c:valAx>
        <c:axId val="135296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695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Pérdidas Económicas Animales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LISTAS!$J$7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LISTAS!$H$8:$H$19</c15:sqref>
                  </c15:fullRef>
                </c:ext>
              </c:extLst>
              <c:f>(LISTAS!$H$9,LISTAS!$H$12)</c:f>
              <c:strCache>
                <c:ptCount val="2"/>
                <c:pt idx="0">
                  <c:v>RESES</c:v>
                </c:pt>
                <c:pt idx="1">
                  <c:v>GALLINAS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LISTAS!$J$8:$J$20</c15:sqref>
                  </c15:fullRef>
                </c:ext>
              </c:extLst>
              <c:f>(LISTAS!$J$9,LISTAS!$J$12)</c:f>
              <c:numCache>
                <c:formatCode>_-"$"\ * #,##0.00_-;\-"$"\ * #,##0.00_-;_-"$"\ * "-"??_-;_-@_-</c:formatCode>
                <c:ptCount val="2"/>
                <c:pt idx="0">
                  <c:v>3300000</c:v>
                </c:pt>
                <c:pt idx="1">
                  <c:v>1077375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5-41C9-B825-EDD11229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85631"/>
        <c:axId val="350596671"/>
      </c:barChart>
      <c:catAx>
        <c:axId val="62408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96671"/>
        <c:crosses val="autoZero"/>
        <c:auto val="1"/>
        <c:lblAlgn val="ctr"/>
        <c:lblOffset val="100"/>
        <c:noMultiLvlLbl val="0"/>
      </c:catAx>
      <c:valAx>
        <c:axId val="3505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408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Herramientas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LISTAS!$M$7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LISTAS!$L$8:$L$19</c15:sqref>
                  </c15:fullRef>
                </c:ext>
              </c:extLst>
              <c:f>LISTAS!$L$14:$L$16</c:f>
              <c:strCache>
                <c:ptCount val="3"/>
                <c:pt idx="0">
                  <c:v>GUADAÑA</c:v>
                </c:pt>
                <c:pt idx="1">
                  <c:v>MACHETE</c:v>
                </c:pt>
                <c:pt idx="2">
                  <c:v>BOMBA FUMIGADORA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LISTAS!$M$8:$M$19</c15:sqref>
                  </c15:fullRef>
                </c:ext>
              </c:extLst>
              <c:f>LISTAS!$M$14:$M$16</c:f>
              <c:numCache>
                <c:formatCode>General</c:formatCode>
                <c:ptCount val="3"/>
                <c:pt idx="0">
                  <c:v>23</c:v>
                </c:pt>
                <c:pt idx="1">
                  <c:v>25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7-42AD-BD87-4089DA27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85631"/>
        <c:axId val="350596671"/>
      </c:barChart>
      <c:catAx>
        <c:axId val="62408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96671"/>
        <c:crosses val="autoZero"/>
        <c:auto val="1"/>
        <c:lblAlgn val="ctr"/>
        <c:lblOffset val="100"/>
        <c:noMultiLvlLbl val="0"/>
      </c:catAx>
      <c:valAx>
        <c:axId val="3505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408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de Herramientas y Equipos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LISTAS!$N$7</c:f>
              <c:strCache>
                <c:ptCount val="1"/>
                <c:pt idx="0">
                  <c:v>Valor de herramientas y Equipos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LISTAS!$L$8:$L$19</c15:sqref>
                  </c15:fullRef>
                </c:ext>
              </c:extLst>
              <c:f>LISTAS!$L$14:$L$16</c:f>
              <c:strCache>
                <c:ptCount val="3"/>
                <c:pt idx="0">
                  <c:v>GUADAÑA</c:v>
                </c:pt>
                <c:pt idx="1">
                  <c:v>MACHETE</c:v>
                </c:pt>
                <c:pt idx="2">
                  <c:v>BOMBA FUMIGADORA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LISTAS!$N$8:$N$19</c15:sqref>
                  </c15:fullRef>
                </c:ext>
              </c:extLst>
              <c:f>LISTAS!$N$14:$N$16</c:f>
              <c:numCache>
                <c:formatCode>_-"$"\ * #,##0.00_-;\-"$"\ * #,##0.00_-;_-"$"\ * "-"??_-;_-@_-</c:formatCode>
                <c:ptCount val="3"/>
                <c:pt idx="0">
                  <c:v>24150000</c:v>
                </c:pt>
                <c:pt idx="1">
                  <c:v>687500</c:v>
                </c:pt>
                <c:pt idx="2">
                  <c:v>1400000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A-4919-8F52-D45B5BEDF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85631"/>
        <c:axId val="350596671"/>
      </c:barChart>
      <c:catAx>
        <c:axId val="62408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96671"/>
        <c:crosses val="autoZero"/>
        <c:auto val="1"/>
        <c:lblAlgn val="ctr"/>
        <c:lblOffset val="100"/>
        <c:noMultiLvlLbl val="0"/>
      </c:catAx>
      <c:valAx>
        <c:axId val="3505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408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Productores Afectados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1-45D4-8741-CE6ABF9A84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81-45D4-8741-CE6ABF9A8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 Consolidado'!$G$15:$G$16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'5. Consolidado'!$H$15:$H$16</c:f>
              <c:numCache>
                <c:formatCode>General</c:formatCode>
                <c:ptCount val="2"/>
                <c:pt idx="0">
                  <c:v>22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C-4790-8DEB-80D7481B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05-4900-8662-803F335D8E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05-4900-8662-803F335D8E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2F-4C57-AD8D-8881DD65A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2F-4C57-AD8D-8881DD65A6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2F-4C57-AD8D-8881DD65A6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2F-4C57-AD8D-8881DD65A6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2F-4C57-AD8D-8881DD65A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 Consolidado'!$G$18:$G$24</c:f>
              <c:strCache>
                <c:ptCount val="7"/>
                <c:pt idx="0">
                  <c:v>Indígena</c:v>
                </c:pt>
                <c:pt idx="1">
                  <c:v>Afrocolombiano</c:v>
                </c:pt>
                <c:pt idx="2">
                  <c:v>Indígena</c:v>
                </c:pt>
                <c:pt idx="4">
                  <c:v>Raizal</c:v>
                </c:pt>
                <c:pt idx="5">
                  <c:v>Gitano</c:v>
                </c:pt>
                <c:pt idx="6">
                  <c:v>Ninguno</c:v>
                </c:pt>
              </c:strCache>
            </c:strRef>
          </c:cat>
          <c:val>
            <c:numRef>
              <c:f>'5. Consolidado'!$I$18:$I$24</c:f>
              <c:numCache>
                <c:formatCode>0%</c:formatCode>
                <c:ptCount val="7"/>
                <c:pt idx="0">
                  <c:v>0.15625</c:v>
                </c:pt>
                <c:pt idx="1">
                  <c:v>0.1875</c:v>
                </c:pt>
                <c:pt idx="2">
                  <c:v>0.15625</c:v>
                </c:pt>
                <c:pt idx="4">
                  <c:v>6.25E-2</c:v>
                </c:pt>
                <c:pt idx="5">
                  <c:v>9.375E-2</c:v>
                </c:pt>
                <c:pt idx="6">
                  <c:v>0.34375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C-4790-8DEB-80D7481B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u="none" strike="noStrike" baseline="0">
                <a:effectLst/>
              </a:rPr>
              <a:t>SISBEN</a:t>
            </a:r>
            <a:r>
              <a:rPr lang="es-CO" sz="1400" b="0" i="0" u="none" strike="noStrike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D8-48EC-B088-9B5CCAA069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D8-48EC-B088-9B5CCAA069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D8-48EC-B088-9B5CCAA069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D8-48EC-B088-9B5CCAA069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 Consolidado'!$G$27:$G$30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'5. Consolidado'!$I$27:$I$30</c:f>
              <c:numCache>
                <c:formatCode>0%</c:formatCode>
                <c:ptCount val="4"/>
                <c:pt idx="0">
                  <c:v>0.40740740740740738</c:v>
                </c:pt>
                <c:pt idx="1">
                  <c:v>0.37037037037037035</c:v>
                </c:pt>
                <c:pt idx="2">
                  <c:v>3.7037037037037035E-2</c:v>
                </c:pt>
                <c:pt idx="3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B-4B20-B3B5-34E2E60C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Principal Condición de Vulnerabilidad en el Hogar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Consolidado'!$G$34:$G$38</c:f>
              <c:strCache>
                <c:ptCount val="5"/>
                <c:pt idx="0">
                  <c:v>Adultos mayores</c:v>
                </c:pt>
                <c:pt idx="1">
                  <c:v>Población discapacitada</c:v>
                </c:pt>
                <c:pt idx="2">
                  <c:v>Población LGBTI</c:v>
                </c:pt>
                <c:pt idx="3">
                  <c:v>Víctimas del conflicto</c:v>
                </c:pt>
                <c:pt idx="4">
                  <c:v>Ninguna</c:v>
                </c:pt>
              </c:strCache>
            </c:strRef>
          </c:cat>
          <c:val>
            <c:numRef>
              <c:f>'5. Consolidado'!$I$34:$I$38</c:f>
              <c:numCache>
                <c:formatCode>0%</c:formatCode>
                <c:ptCount val="5"/>
                <c:pt idx="0">
                  <c:v>0.29629629629629628</c:v>
                </c:pt>
                <c:pt idx="1">
                  <c:v>7.407407407407407E-2</c:v>
                </c:pt>
                <c:pt idx="2">
                  <c:v>3.7037037037037035E-2</c:v>
                </c:pt>
                <c:pt idx="3">
                  <c:v>0.22222222222222221</c:v>
                </c:pt>
                <c:pt idx="4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A-4B9C-8E3D-BEE8BE03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1419567"/>
        <c:axId val="976975231"/>
      </c:barChart>
      <c:catAx>
        <c:axId val="351419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6975231"/>
        <c:crosses val="autoZero"/>
        <c:auto val="1"/>
        <c:lblAlgn val="ctr"/>
        <c:lblOffset val="100"/>
        <c:noMultiLvlLbl val="0"/>
      </c:catAx>
      <c:valAx>
        <c:axId val="97697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141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LISTAS!$J$7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LISTAS!$H$8:$H$19</c:f>
              <c:strCache>
                <c:ptCount val="12"/>
                <c:pt idx="1">
                  <c:v>RESES</c:v>
                </c:pt>
                <c:pt idx="4">
                  <c:v>GALLINAS</c:v>
                </c:pt>
                <c:pt idx="10">
                  <c:v>#N/D</c:v>
                </c:pt>
                <c:pt idx="11">
                  <c:v>#N/D</c:v>
                </c:pt>
              </c:strCache>
            </c:strRef>
          </c:cat>
          <c:val>
            <c:numRef>
              <c:f>LISTAS!$J$8:$J$19</c:f>
              <c:numCache>
                <c:formatCode>_-"$"\ * #,##0.00_-;\-"$"\ * #,##0.00_-;_-"$"\ * "-"??_-;_-@_-</c:formatCode>
                <c:ptCount val="12"/>
                <c:pt idx="0">
                  <c:v>0</c:v>
                </c:pt>
                <c:pt idx="1">
                  <c:v>3300000</c:v>
                </c:pt>
                <c:pt idx="2">
                  <c:v>0</c:v>
                </c:pt>
                <c:pt idx="3">
                  <c:v>0</c:v>
                </c:pt>
                <c:pt idx="4">
                  <c:v>1077375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3-444C-ABA3-29F61177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85631"/>
        <c:axId val="350596671"/>
      </c:barChart>
      <c:catAx>
        <c:axId val="62408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96671"/>
        <c:crosses val="autoZero"/>
        <c:auto val="1"/>
        <c:lblAlgn val="ctr"/>
        <c:lblOffset val="100"/>
        <c:noMultiLvlLbl val="0"/>
      </c:catAx>
      <c:valAx>
        <c:axId val="3505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.00_-;\-&quot;$&quot;\ * #,##0.0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408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LISTAS!$N$7</c:f>
              <c:strCache>
                <c:ptCount val="1"/>
                <c:pt idx="0">
                  <c:v>Valor de herramientas y Equipos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LISTAS!$L$8:$L$19</c:f>
              <c:strCache>
                <c:ptCount val="12"/>
                <c:pt idx="6">
                  <c:v>GUADAÑA</c:v>
                </c:pt>
                <c:pt idx="7">
                  <c:v>MACHETE</c:v>
                </c:pt>
                <c:pt idx="8">
                  <c:v>BOMBA FUMIGADORA</c:v>
                </c:pt>
                <c:pt idx="10">
                  <c:v>#N/D</c:v>
                </c:pt>
                <c:pt idx="11">
                  <c:v>#N/D</c:v>
                </c:pt>
              </c:strCache>
            </c:strRef>
          </c:cat>
          <c:val>
            <c:numRef>
              <c:f>LISTAS!$N$8:$N$19</c:f>
              <c:numCache>
                <c:formatCode>_-"$"\ * #,##0.00_-;\-"$"\ * #,##0.00_-;_-"$"\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24150000</c:v>
                </c:pt>
                <c:pt idx="7">
                  <c:v>687500</c:v>
                </c:pt>
                <c:pt idx="8">
                  <c:v>1400000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3-444C-ABA3-29F61177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85631"/>
        <c:axId val="350596671"/>
      </c:barChart>
      <c:catAx>
        <c:axId val="62408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96671"/>
        <c:crosses val="autoZero"/>
        <c:auto val="1"/>
        <c:lblAlgn val="ctr"/>
        <c:lblOffset val="100"/>
        <c:noMultiLvlLbl val="0"/>
      </c:catAx>
      <c:valAx>
        <c:axId val="3505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.00_-;\-&quot;$&quot;\ * #,##0.0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408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LISTAS!$M$7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LISTAS!$L$8:$L$19</c:f>
              <c:strCache>
                <c:ptCount val="12"/>
                <c:pt idx="6">
                  <c:v>GUADAÑA</c:v>
                </c:pt>
                <c:pt idx="7">
                  <c:v>MACHETE</c:v>
                </c:pt>
                <c:pt idx="8">
                  <c:v>BOMBA FUMIGADORA</c:v>
                </c:pt>
                <c:pt idx="10">
                  <c:v>#N/D</c:v>
                </c:pt>
                <c:pt idx="11">
                  <c:v>#N/D</c:v>
                </c:pt>
              </c:strCache>
            </c:strRef>
          </c:cat>
          <c:val>
            <c:numRef>
              <c:f>LISTAS!$M$8:$M$19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25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3-444C-ABA3-29F61177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85631"/>
        <c:axId val="350596671"/>
      </c:barChart>
      <c:catAx>
        <c:axId val="62408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596671"/>
        <c:crosses val="autoZero"/>
        <c:auto val="1"/>
        <c:lblAlgn val="ctr"/>
        <c:lblOffset val="100"/>
        <c:noMultiLvlLbl val="0"/>
      </c:catAx>
      <c:valAx>
        <c:axId val="3505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408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3</xdr:row>
      <xdr:rowOff>23904</xdr:rowOff>
    </xdr:from>
    <xdr:to>
      <xdr:col>4</xdr:col>
      <xdr:colOff>208378</xdr:colOff>
      <xdr:row>3</xdr:row>
      <xdr:rowOff>586790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7A6E9E-FF22-46A3-B0E7-1BB2715D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661346"/>
          <a:ext cx="1556825" cy="557171"/>
        </a:xfrm>
        <a:prstGeom prst="rect">
          <a:avLst/>
        </a:prstGeom>
      </xdr:spPr>
    </xdr:pic>
    <xdr:clientData/>
  </xdr:twoCellAnchor>
  <xdr:twoCellAnchor editAs="oneCell">
    <xdr:from>
      <xdr:col>10</xdr:col>
      <xdr:colOff>243694</xdr:colOff>
      <xdr:row>2</xdr:row>
      <xdr:rowOff>183173</xdr:rowOff>
    </xdr:from>
    <xdr:to>
      <xdr:col>15</xdr:col>
      <xdr:colOff>287162</xdr:colOff>
      <xdr:row>3</xdr:row>
      <xdr:rowOff>555647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4F346-FB6D-49D0-B7F2-2B35D384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348" y="608135"/>
          <a:ext cx="1769105" cy="581144"/>
        </a:xfrm>
        <a:prstGeom prst="rect">
          <a:avLst/>
        </a:prstGeom>
      </xdr:spPr>
    </xdr:pic>
    <xdr:clientData/>
  </xdr:twoCellAnchor>
  <xdr:twoCellAnchor editAs="oneCell">
    <xdr:from>
      <xdr:col>5</xdr:col>
      <xdr:colOff>173182</xdr:colOff>
      <xdr:row>3</xdr:row>
      <xdr:rowOff>146630</xdr:rowOff>
    </xdr:from>
    <xdr:to>
      <xdr:col>9</xdr:col>
      <xdr:colOff>34637</xdr:colOff>
      <xdr:row>3</xdr:row>
      <xdr:rowOff>473363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9E4BF-9170-2944-8887-0A4F7DA1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2" y="804721"/>
          <a:ext cx="1385455" cy="32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131792</xdr:colOff>
      <xdr:row>31</xdr:row>
      <xdr:rowOff>95251</xdr:rowOff>
    </xdr:from>
    <xdr:to>
      <xdr:col>2</xdr:col>
      <xdr:colOff>2345748</xdr:colOff>
      <xdr:row>43</xdr:row>
      <xdr:rowOff>105606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2711A2-1D9C-4541-B125-263A0847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34636</xdr:colOff>
      <xdr:row>31</xdr:row>
      <xdr:rowOff>77932</xdr:rowOff>
    </xdr:from>
    <xdr:to>
      <xdr:col>4</xdr:col>
      <xdr:colOff>2382116</xdr:colOff>
      <xdr:row>43</xdr:row>
      <xdr:rowOff>107075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77C7D4-C8F3-481B-980F-298616CA9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141489</xdr:colOff>
      <xdr:row>46</xdr:row>
      <xdr:rowOff>55244</xdr:rowOff>
    </xdr:from>
    <xdr:to>
      <xdr:col>2</xdr:col>
      <xdr:colOff>2362199</xdr:colOff>
      <xdr:row>62</xdr:row>
      <xdr:rowOff>34600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5A4CE2-B019-47C6-90E2-126BE136C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53340</xdr:colOff>
      <xdr:row>46</xdr:row>
      <xdr:rowOff>53340</xdr:rowOff>
    </xdr:from>
    <xdr:to>
      <xdr:col>4</xdr:col>
      <xdr:colOff>2412942</xdr:colOff>
      <xdr:row>62</xdr:row>
      <xdr:rowOff>25977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4C32013-C792-43E6-94F6-51F283C0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90774</xdr:colOff>
      <xdr:row>64</xdr:row>
      <xdr:rowOff>65462</xdr:rowOff>
    </xdr:from>
    <xdr:to>
      <xdr:col>2</xdr:col>
      <xdr:colOff>2305596</xdr:colOff>
      <xdr:row>80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DDA1FDB-AE3A-4FDA-8959-B621854A8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22167</xdr:colOff>
      <xdr:row>64</xdr:row>
      <xdr:rowOff>67368</xdr:rowOff>
    </xdr:from>
    <xdr:to>
      <xdr:col>4</xdr:col>
      <xdr:colOff>2372591</xdr:colOff>
      <xdr:row>80</xdr:row>
      <xdr:rowOff>8659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AA3ABAE-7535-4DBB-9998-633DAEB33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133697</xdr:colOff>
      <xdr:row>14</xdr:row>
      <xdr:rowOff>22168</xdr:rowOff>
    </xdr:from>
    <xdr:to>
      <xdr:col>2</xdr:col>
      <xdr:colOff>2372591</xdr:colOff>
      <xdr:row>19</xdr:row>
      <xdr:rowOff>355542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9FC489-4199-472E-8C8A-2C498559B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69532</xdr:colOff>
      <xdr:row>14</xdr:row>
      <xdr:rowOff>22341</xdr:rowOff>
    </xdr:from>
    <xdr:to>
      <xdr:col>4</xdr:col>
      <xdr:colOff>2345574</xdr:colOff>
      <xdr:row>19</xdr:row>
      <xdr:rowOff>163285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D38D5B8-9D06-4AE6-927C-A98624DD2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172560</xdr:colOff>
      <xdr:row>21</xdr:row>
      <xdr:rowOff>243839</xdr:rowOff>
    </xdr:from>
    <xdr:to>
      <xdr:col>2</xdr:col>
      <xdr:colOff>2266316</xdr:colOff>
      <xdr:row>29</xdr:row>
      <xdr:rowOff>238124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A8E77A-9C76-4147-B460-6FEC80BDA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93027</xdr:colOff>
      <xdr:row>21</xdr:row>
      <xdr:rowOff>261938</xdr:rowOff>
    </xdr:from>
    <xdr:to>
      <xdr:col>4</xdr:col>
      <xdr:colOff>2325688</xdr:colOff>
      <xdr:row>29</xdr:row>
      <xdr:rowOff>260033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CEAEC28-8043-413A-85BC-67BCF14DD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326570</xdr:colOff>
      <xdr:row>3</xdr:row>
      <xdr:rowOff>126961</xdr:rowOff>
    </xdr:from>
    <xdr:to>
      <xdr:col>1</xdr:col>
      <xdr:colOff>2264851</xdr:colOff>
      <xdr:row>3</xdr:row>
      <xdr:rowOff>853662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4E23AE3-B17F-4515-B431-19ACBD31C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1" y="1011425"/>
          <a:ext cx="1942091" cy="719081"/>
        </a:xfrm>
        <a:prstGeom prst="rect">
          <a:avLst/>
        </a:prstGeom>
      </xdr:spPr>
    </xdr:pic>
    <xdr:clientData/>
  </xdr:twoCellAnchor>
  <xdr:twoCellAnchor editAs="oneCell">
    <xdr:from>
      <xdr:col>4</xdr:col>
      <xdr:colOff>77749</xdr:colOff>
      <xdr:row>3</xdr:row>
      <xdr:rowOff>91440</xdr:rowOff>
    </xdr:from>
    <xdr:to>
      <xdr:col>4</xdr:col>
      <xdr:colOff>2285149</xdr:colOff>
      <xdr:row>3</xdr:row>
      <xdr:rowOff>818606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3641493-D1B2-4FC6-A8F6-43C8F3DD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213" y="975904"/>
          <a:ext cx="2207400" cy="740501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1600200</xdr:colOff>
      <xdr:row>3</xdr:row>
      <xdr:rowOff>190500</xdr:rowOff>
    </xdr:from>
    <xdr:to>
      <xdr:col>3</xdr:col>
      <xdr:colOff>1231900</xdr:colOff>
      <xdr:row>3</xdr:row>
      <xdr:rowOff>850900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3A0C379-9791-7CB7-EDAE-954B22B92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1079500"/>
          <a:ext cx="2400300" cy="66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1303973</xdr:colOff>
      <xdr:row>39</xdr:row>
      <xdr:rowOff>152639</xdr:rowOff>
    </xdr:from>
    <xdr:to>
      <xdr:col>8</xdr:col>
      <xdr:colOff>107156</xdr:colOff>
      <xdr:row>56</xdr:row>
      <xdr:rowOff>20003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CD38B6-68A6-4E0B-9D01-681600555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1794034</xdr:colOff>
      <xdr:row>39</xdr:row>
      <xdr:rowOff>11669</xdr:rowOff>
    </xdr:from>
    <xdr:to>
      <xdr:col>13</xdr:col>
      <xdr:colOff>488156</xdr:colOff>
      <xdr:row>55</xdr:row>
      <xdr:rowOff>55722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C14A65-8F03-4B06-B890-B2236194B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270034</xdr:colOff>
      <xdr:row>21</xdr:row>
      <xdr:rowOff>158353</xdr:rowOff>
    </xdr:from>
    <xdr:to>
      <xdr:col>18</xdr:col>
      <xdr:colOff>629126</xdr:colOff>
      <xdr:row>38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7F8685F-0549-4CB6-A01F-E16396DFA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81A1B8-B331-4A58-8450-EAA22F21FBA2}" name="Tabla3" displayName="Tabla3" ref="A8:E46" totalsRowShown="0" headerRowDxfId="27" headerRowBorderDxfId="26">
  <autoFilter ref="A8:E46" xr:uid="{2E17EF98-1AC8-4B2B-AACF-5AF387F76DE1}"/>
  <tableColumns count="5">
    <tableColumn id="1" xr3:uid="{0C0ACFFD-F94D-4033-8809-2B88E6E34FA8}" name="Nombre de la  Vereda / Comunidad"/>
    <tableColumn id="2" xr3:uid="{108F60A5-AB41-4890-B918-A914BB999322}" name="Número de Familias"/>
    <tableColumn id="3" xr3:uid="{6AF2CAAA-E7E9-4853-A60F-6D4EAC55CA7A}" name="Geoposición"/>
    <tableColumn id="4" xr3:uid="{BA08651E-CDEC-4E61-ABBF-DA95523266AB}" name="Nombre del lider de la Junta de accion / Comunidad"/>
    <tableColumn id="5" xr3:uid="{5D9B7ECE-B150-40A9-82E3-E7A75D85376F}" name="Número de contacto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8C9FB2-9EAD-4D9B-84F6-FECBB6FBB60A}" name="Tabla2" displayName="Tabla2" ref="A12:G42" totalsRowShown="0" headerRowDxfId="25" dataDxfId="23" headerRowBorderDxfId="24">
  <autoFilter ref="A12:G42" xr:uid="{73CC76CA-317C-4357-BD0C-408B8D08BE77}"/>
  <sortState xmlns:xlrd2="http://schemas.microsoft.com/office/spreadsheetml/2017/richdata2" ref="A13:G42">
    <sortCondition ref="A12:A42"/>
  </sortState>
  <tableColumns count="7">
    <tableColumn id="1" xr3:uid="{C02C301D-4F2F-40D8-B0FC-E7C76D32A2BE}" name="Ítem" dataDxfId="22"/>
    <tableColumn id="11" xr3:uid="{8A587619-8C49-46BC-8C7D-890A25E4C966}" name="Unidad medida" dataDxfId="21"/>
    <tableColumn id="6" xr3:uid="{B4D6C2A5-F4F2-4CDD-8F0F-DD597C0803EA}" name="Grupo" dataDxfId="20"/>
    <tableColumn id="2" xr3:uid="{F10E9C36-A1D4-4E8A-A8F9-5A7EDBAADF3D}" name="Valor mínimo" dataDxfId="19"/>
    <tableColumn id="3" xr3:uid="{99087503-E0DE-4023-A5F0-68AEF4DE9E93}" name="Valor máximo" dataDxfId="18"/>
    <tableColumn id="4" xr3:uid="{AE396E9A-8262-4E91-A064-E6C639CA633D}" name="% de población con el bien" dataDxfId="17" dataCellStyle="Moneda">
      <calculatedColumnFormula>+IF(Tabla2[[#This Row],[Valor mínimo]]&gt;0,RANDBETWEEN(10,100),"")</calculatedColumnFormula>
    </tableColumn>
    <tableColumn id="5" xr3:uid="{E6D9BB28-1E67-487A-AD4C-1595D0BA8655}" name="Valor estimado para la zona" dataDxfId="16">
      <calculatedColumnFormula>+AVERAGE(Tabla2[[#This Row],[Valor mínimo]:[Valor máximo]])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B62A2-38AE-410D-9223-82EFC236DE74}" name="Tabla1" displayName="Tabla1" ref="A16:N43" totalsRowShown="0" headerRowDxfId="15" headerRowBorderDxfId="14">
  <autoFilter ref="A16:N43" xr:uid="{52BDA4F0-3EC7-4DBE-A259-254F2E8B364D}"/>
  <tableColumns count="14">
    <tableColumn id="1" xr3:uid="{742F3FC9-F846-4563-9110-B6CB6C435290}" name="Nombres y apellidos del  Afectado"/>
    <tableColumn id="2" xr3:uid="{BA396AE8-2556-4272-A401-CCABFA2233E4}" name="Número de documento"/>
    <tableColumn id="3" xr3:uid="{6DB4D7A5-6BC2-4B4A-9FA0-CCF7A33251E6}" name="Tipo de documento"/>
    <tableColumn id="6" xr3:uid="{76C683C9-C079-4392-BCDD-AE601141F637}" name="Nombre de la  Vereda / Comunidad"/>
    <tableColumn id="9" xr3:uid="{0CBC14C6-CA30-45CD-A1D3-A5668315D56E}" name="Nombre del predio o Dirección" dataDxfId="13"/>
    <tableColumn id="4" xr3:uid="{830DBC42-998E-43C0-BED3-6747E37F30DE}" name="Edad"/>
    <tableColumn id="23" xr3:uid="{351A841C-DA6B-443A-BDE4-4A48625D24D3}" name="Género"/>
    <tableColumn id="27" xr3:uid="{4752FB3B-A351-4C09-9F6E-3B791F66A81F}" name="Étnico"/>
    <tableColumn id="17" xr3:uid="{92C11644-F0A3-4782-BDB8-8F230DFC2484}" name="SISBEN"/>
    <tableColumn id="7" xr3:uid="{CB45FCB9-CF83-4C4C-A975-E8D3BCA16F6B}" name="Personas Hogar" dataDxfId="12"/>
    <tableColumn id="8" xr3:uid="{3D669788-AD41-4BC0-8ACC-8D0EF7387691}" name="Niñ@s y Jovenes" dataDxfId="11"/>
    <tableColumn id="20" xr3:uid="{43CDBE4D-37B8-40C0-8356-ADF3A0914073}" name="Condición Vulnerabilidad en el Hogar"/>
    <tableColumn id="5" xr3:uid="{468B640A-0ADC-4257-8E1D-8322384645A3}" name="Condición Vulnerabilidad en el Hogar2" dataDxfId="10"/>
    <tableColumn id="18" xr3:uid="{21A76D78-C9E4-49FD-A363-6DACBB39683A}" name="Fuentes de ingreso afectadas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0B9500-D469-4B2A-8D37-6103E4311335}" name="Tabla4" displayName="Tabla4" ref="A10:H309" totalsRowShown="0" headerRowDxfId="9" dataDxfId="8">
  <autoFilter ref="A10:H309" xr:uid="{A20585A7-AADE-4D1E-982B-534F056E69B2}"/>
  <tableColumns count="8">
    <tableColumn id="3" xr3:uid="{4F458FF7-DB2D-476F-9165-0257C4F0F496}" name="Identificación del productor" dataDxfId="7"/>
    <tableColumn id="7" xr3:uid="{B6D05B85-F68C-41BD-BC9B-D569E4073E50}" name="Grupo" dataDxfId="6">
      <calculatedColumnFormula>IF(Tabla4[[#This Row],[Bien afectado]]&gt;0,+VLOOKUP(Tabla4[[#This Row],[Bien afectado]],'2. Valoracion Comunitaria'!$A$13:G41,3,FALSE),"")</calculatedColumnFormula>
    </tableColumn>
    <tableColumn id="1" xr3:uid="{356D9EF3-69D9-414E-9858-B786408409B8}" name="Bien afectado" dataDxfId="5"/>
    <tableColumn id="8" xr3:uid="{7143A692-00D7-4D88-97A4-A11978265247}" name="% de afectación" dataDxfId="4" dataCellStyle="Porcentaje"/>
    <tableColumn id="4" xr3:uid="{11240D45-9B77-4710-883B-5819DE5A0675}" name="Unidad" dataDxfId="3">
      <calculatedColumnFormula>IF(Tabla4[[#This Row],[Bien afectado]]&gt;0,VLOOKUP(Tabla4[[#This Row],[Bien afectado]],'2. Valoracion Comunitaria'!$A$13:$B$116,2,FALSE),"")</calculatedColumnFormula>
    </tableColumn>
    <tableColumn id="2" xr3:uid="{1C2A4ED4-5801-4A62-A113-315E34ABFD0F}" name="Cantidad" dataDxfId="2"/>
    <tableColumn id="5" xr3:uid="{75C66D39-8650-4C4A-8F19-E638C8FDCA2D}" name="Valor unitario" dataDxfId="1">
      <calculatedColumnFormula>IF(Tabla4[[#This Row],[Bien afectado]]&gt;0,VLOOKUP(Tabla4[[#This Row],[Bien afectado]],'2. Valoracion Comunitaria'!$A$13:$G$107,7,FALSE),"")</calculatedColumnFormula>
    </tableColumn>
    <tableColumn id="6" xr3:uid="{67E0D0B6-06E1-454C-A306-2AF1DE708367}" name="Estimado P y D" dataDxfId="0">
      <calculatedColumnFormula>+IF(Tabla4[[#This Row],[Bien afectado]]&gt;0,Tabla4[[#This Row],[Valor unitario]]*Tabla4[[#This Row],[Cantidad]],"")*Tabla4[[#This Row],[% de afectación]]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mailto:Ni&#241;@s%20y%20Joven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87F6-2F8A-4CED-A41B-9F2BA6C2F24C}">
  <dimension ref="A1:X21"/>
  <sheetViews>
    <sheetView view="pageBreakPreview" topLeftCell="A3" zoomScale="110" zoomScaleNormal="100" zoomScaleSheetLayoutView="110" zoomScalePageLayoutView="140" workbookViewId="0">
      <selection activeCell="A5" sqref="A5:P8"/>
    </sheetView>
  </sheetViews>
  <sheetFormatPr baseColWidth="10" defaultColWidth="0" defaultRowHeight="17" customHeight="1" zeroHeight="1" x14ac:dyDescent="0.2"/>
  <cols>
    <col min="1" max="16" width="5" customWidth="1"/>
    <col min="17" max="24" width="0" hidden="1" customWidth="1"/>
    <col min="25" max="16384" width="5.5" hidden="1"/>
  </cols>
  <sheetData>
    <row r="1" spans="1:24" ht="17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24" ht="17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24" ht="17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24" ht="48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4" ht="17" customHeight="1" x14ac:dyDescent="0.2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24" ht="17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24" ht="17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24" ht="17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24" ht="11" customHeight="1" x14ac:dyDescent="0.2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1:24" ht="17" customHeight="1" x14ac:dyDescent="0.2">
      <c r="A10" s="80" t="s">
        <v>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</row>
    <row r="11" spans="1:24" ht="14" customHeight="1" thickBot="1" x14ac:dyDescent="0.25">
      <c r="A11" s="4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/>
      <c r="X11" t="s">
        <v>3</v>
      </c>
    </row>
    <row r="12" spans="1:24" s="42" customFormat="1" ht="23" customHeight="1" x14ac:dyDescent="0.2">
      <c r="A12" s="101" t="s">
        <v>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1:24" ht="20.5" customHeight="1" thickBot="1" x14ac:dyDescent="0.25">
      <c r="A13" s="98" t="s">
        <v>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1:24" s="42" customFormat="1" ht="32" customHeight="1" x14ac:dyDescent="0.2">
      <c r="A14" s="108" t="s">
        <v>6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</row>
    <row r="15" spans="1:24" ht="17" customHeight="1" thickBot="1" x14ac:dyDescent="0.25">
      <c r="A15" s="83" t="s">
        <v>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4" ht="23" customHeight="1" x14ac:dyDescent="0.2">
      <c r="A16" s="107" t="s">
        <v>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 ht="22.25" customHeight="1" thickBot="1" x14ac:dyDescent="0.25">
      <c r="A17" s="111" t="s">
        <v>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1:16" s="42" customFormat="1" ht="32" customHeight="1" x14ac:dyDescent="0.2">
      <c r="A18" s="104" t="s">
        <v>10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</row>
    <row r="19" spans="1:16" ht="17" customHeight="1" thickBot="1" x14ac:dyDescent="0.25">
      <c r="A19" s="89" t="s">
        <v>11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</row>
    <row r="20" spans="1:16" ht="25.25" customHeight="1" x14ac:dyDescent="0.2">
      <c r="A20" s="74" t="s">
        <v>12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</row>
    <row r="21" spans="1:16" ht="17" customHeight="1" thickBot="1" x14ac:dyDescent="0.25">
      <c r="A21" s="77" t="s">
        <v>13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</row>
  </sheetData>
  <mergeCells count="15">
    <mergeCell ref="A20:P20"/>
    <mergeCell ref="A21:P21"/>
    <mergeCell ref="A10:P10"/>
    <mergeCell ref="A15:P15"/>
    <mergeCell ref="A1:P3"/>
    <mergeCell ref="A5:P8"/>
    <mergeCell ref="A19:P19"/>
    <mergeCell ref="A4:P4"/>
    <mergeCell ref="A9:P9"/>
    <mergeCell ref="A13:P13"/>
    <mergeCell ref="A12:P12"/>
    <mergeCell ref="A18:P18"/>
    <mergeCell ref="A16:P16"/>
    <mergeCell ref="A14:P14"/>
    <mergeCell ref="A17:P17"/>
  </mergeCells>
  <hyperlinks>
    <hyperlink ref="A13:P13" location="'1. Territorio'!A1" display="TERRITORIO" xr:uid="{D552DFE1-9794-4B65-B0B7-125CDC898082}"/>
    <hyperlink ref="A15:P15" location="'2. Valoracion Comunitaria'!A1" display="VALORACIÓN COMUNITARIA" xr:uid="{9A6AA038-7CB8-4A8B-AAE5-24415F8F458C}"/>
    <hyperlink ref="A17:P17" location="'3. Censo de Afectados'!A1" display="CENSO DE AFECTADOS" xr:uid="{D428F0E0-57B4-4A73-80B9-5A05284FCB38}"/>
    <hyperlink ref="A19:P19" location="'4. Reporte daños'!A1" display="REPORTE DE DAÑOS" xr:uid="{A6A4C9EE-B913-404A-B4BC-0D0913763F47}"/>
    <hyperlink ref="A21:P21" location="'5. Consolidado'!A1" display="CONSOLIDADO" xr:uid="{51A17B3C-3EC9-4D6C-AEC3-ADA42A41E3DE}"/>
  </hyperlinks>
  <pageMargins left="0.19685039370078741" right="1.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6DC9-C97E-43F0-930C-65755AAA42AC}">
  <dimension ref="A1:E9"/>
  <sheetViews>
    <sheetView workbookViewId="0">
      <selection activeCell="D9" sqref="D9"/>
    </sheetView>
  </sheetViews>
  <sheetFormatPr baseColWidth="10" defaultColWidth="0" defaultRowHeight="15" x14ac:dyDescent="0.2"/>
  <cols>
    <col min="1" max="1" width="30.6640625" customWidth="1"/>
    <col min="2" max="2" width="24.6640625" customWidth="1"/>
    <col min="3" max="3" width="26.1640625" customWidth="1"/>
    <col min="4" max="4" width="34.5" customWidth="1"/>
    <col min="5" max="5" width="25" customWidth="1"/>
    <col min="6" max="16384" width="11.5" hidden="1"/>
  </cols>
  <sheetData>
    <row r="1" spans="1:5" ht="31.25" customHeight="1" x14ac:dyDescent="0.2">
      <c r="A1" s="115" t="s">
        <v>5</v>
      </c>
      <c r="B1" s="115"/>
      <c r="C1" s="115"/>
      <c r="D1" s="115"/>
      <c r="E1" s="115"/>
    </row>
    <row r="2" spans="1:5" ht="46.25" customHeight="1" x14ac:dyDescent="0.2">
      <c r="A2" s="113" t="s">
        <v>14</v>
      </c>
      <c r="B2" s="113"/>
      <c r="C2" s="113"/>
      <c r="D2" s="113"/>
      <c r="E2" s="113"/>
    </row>
    <row r="3" spans="1:5" ht="31.25" customHeight="1" x14ac:dyDescent="0.2">
      <c r="A3" s="114" t="s">
        <v>15</v>
      </c>
      <c r="B3" s="114"/>
      <c r="C3" s="114"/>
      <c r="D3" s="112" t="s">
        <v>16</v>
      </c>
      <c r="E3" s="112"/>
    </row>
    <row r="4" spans="1:5" ht="31.25" customHeight="1" x14ac:dyDescent="0.2">
      <c r="A4" s="114" t="s">
        <v>17</v>
      </c>
      <c r="B4" s="114"/>
      <c r="C4" s="114"/>
      <c r="D4" s="112" t="s">
        <v>18</v>
      </c>
      <c r="E4" s="112"/>
    </row>
    <row r="5" spans="1:5" ht="31.25" customHeight="1" x14ac:dyDescent="0.2">
      <c r="A5" s="114" t="s">
        <v>19</v>
      </c>
      <c r="B5" s="114"/>
      <c r="C5" s="114"/>
      <c r="D5" s="112" t="s">
        <v>20</v>
      </c>
      <c r="E5" s="112"/>
    </row>
    <row r="6" spans="1:5" ht="31.25" customHeight="1" x14ac:dyDescent="0.2">
      <c r="A6" s="114" t="s">
        <v>21</v>
      </c>
      <c r="B6" s="114"/>
      <c r="C6" s="114"/>
      <c r="D6" s="112" t="s">
        <v>22</v>
      </c>
      <c r="E6" s="112"/>
    </row>
    <row r="7" spans="1:5" ht="31.25" customHeight="1" x14ac:dyDescent="0.2">
      <c r="A7" s="114" t="s">
        <v>23</v>
      </c>
      <c r="B7" s="114"/>
      <c r="C7" s="114"/>
      <c r="D7" s="112" t="s">
        <v>24</v>
      </c>
      <c r="E7" s="112"/>
    </row>
    <row r="8" spans="1:5" ht="40.25" customHeight="1" x14ac:dyDescent="0.2">
      <c r="A8" s="65" t="s">
        <v>15</v>
      </c>
      <c r="B8" s="65" t="s">
        <v>17</v>
      </c>
      <c r="C8" s="65" t="s">
        <v>19</v>
      </c>
      <c r="D8" s="66" t="s">
        <v>21</v>
      </c>
      <c r="E8" s="65" t="s">
        <v>23</v>
      </c>
    </row>
    <row r="9" spans="1:5" ht="22.25" customHeight="1" x14ac:dyDescent="0.2">
      <c r="A9" t="s">
        <v>25</v>
      </c>
      <c r="B9">
        <v>25</v>
      </c>
      <c r="D9" t="s">
        <v>26</v>
      </c>
      <c r="E9">
        <v>2222222</v>
      </c>
    </row>
  </sheetData>
  <mergeCells count="12">
    <mergeCell ref="A1:E1"/>
    <mergeCell ref="D3:E3"/>
    <mergeCell ref="D4:E4"/>
    <mergeCell ref="D5:E5"/>
    <mergeCell ref="D6:E6"/>
    <mergeCell ref="D7:E7"/>
    <mergeCell ref="A2:E2"/>
    <mergeCell ref="A3:C3"/>
    <mergeCell ref="A4:C4"/>
    <mergeCell ref="A5:C5"/>
    <mergeCell ref="A6:C6"/>
    <mergeCell ref="A7:C7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3D49-A0D9-4FFD-B372-476658797A49}">
  <dimension ref="A1:P42"/>
  <sheetViews>
    <sheetView zoomScale="110" zoomScaleNormal="110" workbookViewId="0">
      <selection activeCell="E14" sqref="E14"/>
    </sheetView>
  </sheetViews>
  <sheetFormatPr baseColWidth="10" defaultColWidth="0" defaultRowHeight="15" x14ac:dyDescent="0.2"/>
  <cols>
    <col min="1" max="1" width="31" style="30" customWidth="1"/>
    <col min="2" max="3" width="23.6640625" style="30" customWidth="1"/>
    <col min="4" max="5" width="22.6640625" style="30" customWidth="1"/>
    <col min="6" max="6" width="32.1640625" style="30" customWidth="1"/>
    <col min="7" max="7" width="28.6640625" style="30" customWidth="1"/>
    <col min="8" max="16" width="0" style="27" hidden="1" customWidth="1"/>
    <col min="17" max="16384" width="22.6640625" style="27" hidden="1"/>
  </cols>
  <sheetData>
    <row r="1" spans="1:16" ht="36" customHeight="1" x14ac:dyDescent="0.2">
      <c r="A1" s="119" t="s">
        <v>7</v>
      </c>
      <c r="B1" s="119"/>
      <c r="C1" s="119"/>
      <c r="D1" s="119"/>
      <c r="E1" s="119"/>
      <c r="F1" s="119"/>
      <c r="G1" s="119"/>
      <c r="H1" s="25"/>
      <c r="I1" s="26"/>
      <c r="J1" s="26"/>
      <c r="K1" s="26"/>
      <c r="L1" s="26"/>
      <c r="M1" s="26"/>
      <c r="N1" s="26"/>
      <c r="O1" s="26"/>
      <c r="P1" s="26"/>
    </row>
    <row r="2" spans="1:16" ht="45.5" customHeight="1" x14ac:dyDescent="0.2">
      <c r="A2" s="118" t="s">
        <v>27</v>
      </c>
      <c r="B2" s="118"/>
      <c r="C2" s="118"/>
      <c r="D2" s="118"/>
      <c r="E2" s="118"/>
      <c r="F2" s="118"/>
      <c r="G2" s="118"/>
      <c r="H2" s="34"/>
      <c r="I2" s="35"/>
      <c r="J2" s="35"/>
      <c r="K2" s="35"/>
      <c r="L2" s="35"/>
      <c r="M2" s="35"/>
      <c r="N2" s="35"/>
      <c r="O2" s="35"/>
      <c r="P2" s="35"/>
    </row>
    <row r="3" spans="1:16" ht="14.5" customHeight="1" x14ac:dyDescent="0.2">
      <c r="A3" s="116" t="s">
        <v>28</v>
      </c>
      <c r="B3" s="116"/>
      <c r="C3" s="116"/>
      <c r="D3" s="117" t="s">
        <v>29</v>
      </c>
      <c r="E3" s="117"/>
      <c r="F3" s="117"/>
      <c r="G3" s="117"/>
      <c r="H3" s="28"/>
      <c r="I3" s="29"/>
      <c r="J3" s="29"/>
      <c r="K3" s="29"/>
      <c r="L3" s="29"/>
      <c r="M3" s="29"/>
      <c r="N3" s="29"/>
      <c r="O3" s="29"/>
      <c r="P3" s="29"/>
    </row>
    <row r="4" spans="1:16" ht="14.5" customHeight="1" x14ac:dyDescent="0.2">
      <c r="A4" s="116" t="s">
        <v>30</v>
      </c>
      <c r="B4" s="116"/>
      <c r="C4" s="116"/>
      <c r="D4" s="117" t="s">
        <v>31</v>
      </c>
      <c r="E4" s="117"/>
      <c r="F4" s="117"/>
      <c r="G4" s="117"/>
      <c r="H4" s="28"/>
      <c r="I4" s="29"/>
      <c r="J4" s="29"/>
      <c r="K4" s="29"/>
      <c r="L4" s="29"/>
      <c r="M4" s="29"/>
      <c r="N4" s="29"/>
      <c r="O4" s="29"/>
      <c r="P4" s="29"/>
    </row>
    <row r="5" spans="1:16" ht="14.5" customHeight="1" x14ac:dyDescent="0.2">
      <c r="A5" s="116" t="s">
        <v>32</v>
      </c>
      <c r="B5" s="116"/>
      <c r="C5" s="116"/>
      <c r="D5" s="117" t="s">
        <v>33</v>
      </c>
      <c r="E5" s="117"/>
      <c r="F5" s="117"/>
      <c r="G5" s="117"/>
      <c r="H5" s="28"/>
      <c r="I5" s="29"/>
      <c r="J5" s="29"/>
      <c r="K5" s="29"/>
      <c r="L5" s="29"/>
      <c r="M5" s="29"/>
      <c r="N5" s="29"/>
      <c r="O5" s="29"/>
      <c r="P5" s="29"/>
    </row>
    <row r="6" spans="1:16" ht="14.5" customHeight="1" x14ac:dyDescent="0.2">
      <c r="A6" s="116" t="s">
        <v>34</v>
      </c>
      <c r="B6" s="116"/>
      <c r="C6" s="116"/>
      <c r="D6" s="117" t="s">
        <v>35</v>
      </c>
      <c r="E6" s="117"/>
      <c r="F6" s="117"/>
      <c r="G6" s="117"/>
      <c r="H6" s="28"/>
      <c r="I6" s="29"/>
      <c r="J6" s="29"/>
      <c r="K6" s="29"/>
      <c r="L6" s="29"/>
      <c r="M6" s="29"/>
      <c r="N6" s="29"/>
      <c r="O6" s="29"/>
      <c r="P6" s="29"/>
    </row>
    <row r="7" spans="1:16" ht="14.5" customHeight="1" x14ac:dyDescent="0.2">
      <c r="A7" s="116" t="s">
        <v>36</v>
      </c>
      <c r="B7" s="116"/>
      <c r="C7" s="116"/>
      <c r="D7" s="117" t="s">
        <v>37</v>
      </c>
      <c r="E7" s="117"/>
      <c r="F7" s="117"/>
      <c r="G7" s="117"/>
      <c r="H7" s="28"/>
      <c r="I7" s="29"/>
      <c r="J7" s="29"/>
      <c r="K7" s="29"/>
      <c r="L7" s="29"/>
      <c r="M7" s="29"/>
      <c r="N7" s="29"/>
      <c r="O7" s="29"/>
      <c r="P7" s="29"/>
    </row>
    <row r="8" spans="1:16" ht="83.5" hidden="1" customHeight="1" x14ac:dyDescent="0.2">
      <c r="A8" s="64"/>
      <c r="B8" s="64"/>
      <c r="C8" s="64"/>
      <c r="D8" s="64"/>
      <c r="E8" s="64"/>
      <c r="F8" s="64"/>
      <c r="G8" s="64"/>
    </row>
    <row r="9" spans="1:16" ht="16" hidden="1" x14ac:dyDescent="0.2">
      <c r="A9" s="41"/>
      <c r="B9" s="41"/>
      <c r="C9" s="41"/>
      <c r="D9" s="41"/>
      <c r="E9" s="41"/>
      <c r="F9" s="41"/>
      <c r="G9" s="41"/>
    </row>
    <row r="10" spans="1:16" ht="16" hidden="1" x14ac:dyDescent="0.2">
      <c r="A10" s="41"/>
      <c r="B10" s="41"/>
      <c r="C10" s="41"/>
      <c r="D10" s="41"/>
      <c r="E10" s="41"/>
      <c r="F10" s="41"/>
      <c r="G10" s="41"/>
    </row>
    <row r="11" spans="1:16" ht="16" hidden="1" x14ac:dyDescent="0.2">
      <c r="A11" s="41"/>
      <c r="B11" s="41"/>
      <c r="C11" s="41"/>
      <c r="D11" s="41"/>
      <c r="E11" s="41"/>
      <c r="F11" s="41"/>
      <c r="G11" s="41"/>
    </row>
    <row r="12" spans="1:16" ht="16" x14ac:dyDescent="0.2">
      <c r="A12" s="41" t="s">
        <v>38</v>
      </c>
      <c r="B12" s="41" t="s">
        <v>30</v>
      </c>
      <c r="C12" s="41" t="s">
        <v>39</v>
      </c>
      <c r="D12" s="41" t="s">
        <v>32</v>
      </c>
      <c r="E12" s="41" t="s">
        <v>34</v>
      </c>
      <c r="F12" s="41" t="s">
        <v>36</v>
      </c>
      <c r="G12" s="41" t="s">
        <v>40</v>
      </c>
    </row>
    <row r="13" spans="1:16" x14ac:dyDescent="0.2">
      <c r="A13" s="36" t="s">
        <v>41</v>
      </c>
      <c r="B13" s="36" t="s">
        <v>42</v>
      </c>
      <c r="C13" s="36" t="s">
        <v>43</v>
      </c>
      <c r="D13" s="37">
        <v>4000000</v>
      </c>
      <c r="E13" s="37">
        <v>8000000</v>
      </c>
      <c r="F13" s="38">
        <v>90</v>
      </c>
      <c r="G13" s="37">
        <f>+AVERAGE(Tabla2[[#This Row],[Valor mínimo]:[Valor máximo]])</f>
        <v>6000000</v>
      </c>
    </row>
    <row r="14" spans="1:16" x14ac:dyDescent="0.2">
      <c r="A14" s="36" t="s">
        <v>44</v>
      </c>
      <c r="B14" s="36" t="s">
        <v>42</v>
      </c>
      <c r="C14" s="36" t="s">
        <v>43</v>
      </c>
      <c r="D14" s="37">
        <v>800000</v>
      </c>
      <c r="E14" s="37">
        <v>1500000</v>
      </c>
      <c r="F14" s="38">
        <v>60</v>
      </c>
      <c r="G14" s="37">
        <f>+AVERAGE(Tabla2[[#This Row],[Valor mínimo]:[Valor máximo]])</f>
        <v>1150000</v>
      </c>
    </row>
    <row r="15" spans="1:16" ht="17.5" customHeight="1" x14ac:dyDescent="0.2">
      <c r="A15" s="36" t="s">
        <v>45</v>
      </c>
      <c r="B15" s="36" t="s">
        <v>42</v>
      </c>
      <c r="C15" s="36" t="s">
        <v>43</v>
      </c>
      <c r="D15" s="37">
        <v>800000</v>
      </c>
      <c r="E15" s="37">
        <v>1500000</v>
      </c>
      <c r="F15" s="38">
        <v>92</v>
      </c>
      <c r="G15" s="37">
        <f>+AVERAGE(Tabla2[[#This Row],[Valor mínimo]:[Valor máximo]])</f>
        <v>1150000</v>
      </c>
    </row>
    <row r="16" spans="1:16" ht="26" customHeight="1" x14ac:dyDescent="0.2">
      <c r="A16" s="39" t="s">
        <v>46</v>
      </c>
      <c r="B16" s="36" t="s">
        <v>47</v>
      </c>
      <c r="C16" s="36" t="s">
        <v>48</v>
      </c>
      <c r="D16" s="37">
        <v>500000</v>
      </c>
      <c r="E16" s="37">
        <v>700000</v>
      </c>
      <c r="F16" s="38">
        <v>50</v>
      </c>
      <c r="G16" s="37">
        <f>+AVERAGE(Tabla2[[#This Row],[Valor mínimo]:[Valor máximo]])</f>
        <v>600000</v>
      </c>
    </row>
    <row r="17" spans="1:7" ht="27" customHeight="1" x14ac:dyDescent="0.2">
      <c r="A17" s="39" t="s">
        <v>49</v>
      </c>
      <c r="B17" s="36" t="s">
        <v>47</v>
      </c>
      <c r="C17" s="36" t="s">
        <v>48</v>
      </c>
      <c r="D17" s="37">
        <v>35000</v>
      </c>
      <c r="E17" s="37">
        <v>50000</v>
      </c>
      <c r="F17" s="38">
        <v>90</v>
      </c>
      <c r="G17" s="37">
        <f>+AVERAGE(Tabla2[[#This Row],[Valor mínimo]:[Valor máximo]])</f>
        <v>42500</v>
      </c>
    </row>
    <row r="18" spans="1:7" ht="39" customHeight="1" x14ac:dyDescent="0.2">
      <c r="A18" s="39" t="s">
        <v>50</v>
      </c>
      <c r="B18" s="36" t="s">
        <v>42</v>
      </c>
      <c r="C18" s="36" t="s">
        <v>43</v>
      </c>
      <c r="D18" s="37">
        <v>1000000</v>
      </c>
      <c r="E18" s="37">
        <v>3000000</v>
      </c>
      <c r="F18" s="38">
        <v>60</v>
      </c>
      <c r="G18" s="37">
        <f>+AVERAGE(Tabla2[[#This Row],[Valor mínimo]:[Valor máximo]])</f>
        <v>2000000</v>
      </c>
    </row>
    <row r="19" spans="1:7" ht="35.5" customHeight="1" x14ac:dyDescent="0.2">
      <c r="A19" s="39" t="s">
        <v>51</v>
      </c>
      <c r="B19" s="36" t="s">
        <v>47</v>
      </c>
      <c r="C19" s="36" t="s">
        <v>52</v>
      </c>
      <c r="D19" s="37">
        <v>700000</v>
      </c>
      <c r="E19" s="37">
        <v>1400000</v>
      </c>
      <c r="F19" s="38">
        <v>50</v>
      </c>
      <c r="G19" s="37">
        <f>+AVERAGE(Tabla2[[#This Row],[Valor mínimo]:[Valor máximo]])</f>
        <v>1050000</v>
      </c>
    </row>
    <row r="20" spans="1:7" ht="21" customHeight="1" x14ac:dyDescent="0.2">
      <c r="A20" s="39" t="s">
        <v>53</v>
      </c>
      <c r="B20" s="36" t="s">
        <v>47</v>
      </c>
      <c r="C20" s="36" t="s">
        <v>52</v>
      </c>
      <c r="D20" s="37">
        <v>25000</v>
      </c>
      <c r="E20" s="37">
        <v>30000</v>
      </c>
      <c r="F20" s="38">
        <v>90</v>
      </c>
      <c r="G20" s="37">
        <f>+AVERAGE(Tabla2[[#This Row],[Valor mínimo]:[Valor máximo]])</f>
        <v>27500</v>
      </c>
    </row>
    <row r="21" spans="1:7" ht="18" customHeight="1" x14ac:dyDescent="0.2">
      <c r="A21" s="39" t="s">
        <v>54</v>
      </c>
      <c r="B21" s="36" t="s">
        <v>47</v>
      </c>
      <c r="C21" s="36" t="s">
        <v>52</v>
      </c>
      <c r="D21" s="37">
        <v>150000</v>
      </c>
      <c r="E21" s="37">
        <v>250000</v>
      </c>
      <c r="F21" s="38">
        <v>60</v>
      </c>
      <c r="G21" s="37">
        <f>+AVERAGE(Tabla2[[#This Row],[Valor mínimo]:[Valor máximo]])</f>
        <v>200000</v>
      </c>
    </row>
    <row r="22" spans="1:7" ht="22.25" customHeight="1" x14ac:dyDescent="0.2">
      <c r="A22" s="39"/>
      <c r="B22" s="36"/>
      <c r="C22" s="36"/>
      <c r="D22" s="37"/>
      <c r="E22" s="37"/>
      <c r="F22" s="38"/>
      <c r="G22" s="37" t="e">
        <f>+AVERAGE(Tabla2[[#This Row],[Valor mínimo]:[Valor máximo]])</f>
        <v>#DIV/0!</v>
      </c>
    </row>
    <row r="23" spans="1:7" ht="15" customHeight="1" x14ac:dyDescent="0.2">
      <c r="A23" s="39"/>
      <c r="B23" s="36"/>
      <c r="C23" s="36"/>
      <c r="D23" s="37"/>
      <c r="E23" s="37"/>
      <c r="F23" s="38"/>
      <c r="G23" s="37" t="e">
        <f>+AVERAGE(Tabla2[[#This Row],[Valor mínimo]:[Valor máximo]])</f>
        <v>#DIV/0!</v>
      </c>
    </row>
    <row r="24" spans="1:7" ht="23" customHeight="1" x14ac:dyDescent="0.2">
      <c r="A24" s="39"/>
      <c r="B24" s="36"/>
      <c r="C24" s="36"/>
      <c r="D24" s="37"/>
      <c r="E24" s="37"/>
      <c r="F24" s="38"/>
      <c r="G24" s="37" t="e">
        <f>+AVERAGE(Tabla2[[#This Row],[Valor mínimo]:[Valor máximo]])</f>
        <v>#DIV/0!</v>
      </c>
    </row>
    <row r="25" spans="1:7" x14ac:dyDescent="0.2">
      <c r="A25" s="39"/>
      <c r="B25" s="36"/>
      <c r="C25" s="36"/>
      <c r="D25" s="37"/>
      <c r="E25" s="37"/>
      <c r="F25" s="38"/>
      <c r="G25" s="37" t="e">
        <f>+AVERAGE(Tabla2[[#This Row],[Valor mínimo]:[Valor máximo]])</f>
        <v>#DIV/0!</v>
      </c>
    </row>
    <row r="26" spans="1:7" x14ac:dyDescent="0.2">
      <c r="A26" s="36"/>
      <c r="B26" s="36"/>
      <c r="C26" s="36"/>
      <c r="D26" s="37"/>
      <c r="E26" s="37"/>
      <c r="F26" s="38"/>
      <c r="G26" s="37" t="e">
        <f>+AVERAGE(Tabla2[[#This Row],[Valor mínimo]:[Valor máximo]])</f>
        <v>#DIV/0!</v>
      </c>
    </row>
    <row r="27" spans="1:7" x14ac:dyDescent="0.2">
      <c r="A27" s="39"/>
      <c r="B27" s="36"/>
      <c r="C27" s="36"/>
      <c r="D27" s="37"/>
      <c r="E27" s="37"/>
      <c r="F27" s="38"/>
      <c r="G27" s="37" t="e">
        <f>+AVERAGE(Tabla2[[#This Row],[Valor mínimo]:[Valor máximo]])</f>
        <v>#DIV/0!</v>
      </c>
    </row>
    <row r="28" spans="1:7" x14ac:dyDescent="0.2">
      <c r="A28" s="39"/>
      <c r="B28" s="36"/>
      <c r="C28" s="36"/>
      <c r="D28" s="37"/>
      <c r="E28" s="37"/>
      <c r="F28" s="38"/>
      <c r="G28" s="37" t="e">
        <f>+AVERAGE(Tabla2[[#This Row],[Valor mínimo]:[Valor máximo]])</f>
        <v>#DIV/0!</v>
      </c>
    </row>
    <row r="29" spans="1:7" x14ac:dyDescent="0.2">
      <c r="A29" s="36"/>
      <c r="B29" s="36"/>
      <c r="C29" s="36"/>
      <c r="D29" s="37"/>
      <c r="E29" s="37"/>
      <c r="F29" s="38"/>
      <c r="G29" s="37" t="e">
        <f>+AVERAGE(Tabla2[[#This Row],[Valor mínimo]:[Valor máximo]])</f>
        <v>#DIV/0!</v>
      </c>
    </row>
    <row r="30" spans="1:7" x14ac:dyDescent="0.2">
      <c r="A30" s="39"/>
      <c r="B30" s="36"/>
      <c r="C30" s="36"/>
      <c r="D30" s="37"/>
      <c r="E30" s="37"/>
      <c r="F30" s="38"/>
      <c r="G30" s="37" t="e">
        <f>+AVERAGE(Tabla2[[#This Row],[Valor mínimo]:[Valor máximo]])</f>
        <v>#DIV/0!</v>
      </c>
    </row>
    <row r="31" spans="1:7" x14ac:dyDescent="0.2">
      <c r="A31" s="36"/>
      <c r="B31" s="36"/>
      <c r="C31" s="36"/>
      <c r="D31" s="37"/>
      <c r="E31" s="37"/>
      <c r="F31" s="38"/>
      <c r="G31" s="37" t="e">
        <f>+AVERAGE(Tabla2[[#This Row],[Valor mínimo]:[Valor máximo]])</f>
        <v>#DIV/0!</v>
      </c>
    </row>
    <row r="32" spans="1:7" x14ac:dyDescent="0.2">
      <c r="A32" s="39"/>
      <c r="B32" s="36"/>
      <c r="C32" s="36"/>
      <c r="D32" s="37"/>
      <c r="E32" s="37"/>
      <c r="F32" s="38"/>
      <c r="G32" s="37" t="e">
        <f>+AVERAGE(Tabla2[[#This Row],[Valor mínimo]:[Valor máximo]])</f>
        <v>#DIV/0!</v>
      </c>
    </row>
    <row r="33" spans="1:7" x14ac:dyDescent="0.2">
      <c r="A33" s="39"/>
      <c r="B33" s="36"/>
      <c r="C33" s="36"/>
      <c r="D33" s="37"/>
      <c r="E33" s="37"/>
      <c r="F33" s="38"/>
      <c r="G33" s="37" t="e">
        <f>+AVERAGE(Tabla2[[#This Row],[Valor mínimo]:[Valor máximo]])</f>
        <v>#DIV/0!</v>
      </c>
    </row>
    <row r="34" spans="1:7" x14ac:dyDescent="0.2">
      <c r="A34" s="36"/>
      <c r="B34" s="36"/>
      <c r="C34" s="36"/>
      <c r="D34" s="37"/>
      <c r="E34" s="37"/>
      <c r="F34" s="40"/>
      <c r="G34" s="37" t="e">
        <f>+AVERAGE(Tabla2[[#This Row],[Valor mínimo]:[Valor máximo]])</f>
        <v>#DIV/0!</v>
      </c>
    </row>
    <row r="35" spans="1:7" x14ac:dyDescent="0.2">
      <c r="A35" s="36"/>
      <c r="B35" s="36"/>
      <c r="C35" s="36"/>
      <c r="D35" s="37"/>
      <c r="E35" s="37"/>
      <c r="F35" s="40"/>
      <c r="G35" s="37" t="e">
        <f>+AVERAGE(Tabla2[[#This Row],[Valor mínimo]:[Valor máximo]])</f>
        <v>#DIV/0!</v>
      </c>
    </row>
    <row r="36" spans="1:7" x14ac:dyDescent="0.2">
      <c r="D36" s="31"/>
      <c r="E36" s="31"/>
      <c r="F36" s="32" t="str">
        <f ca="1">+IF(Tabla2[[#This Row],[Valor mínimo]]&gt;0,RANDBETWEEN(10,100),"")</f>
        <v/>
      </c>
      <c r="G36" s="31" t="e">
        <f>+AVERAGE(Tabla2[[#This Row],[Valor mínimo]:[Valor máximo]])</f>
        <v>#DIV/0!</v>
      </c>
    </row>
    <row r="37" spans="1:7" x14ac:dyDescent="0.2">
      <c r="D37" s="31"/>
      <c r="E37" s="31"/>
      <c r="F37" s="32" t="str">
        <f ca="1">+IF(Tabla2[[#This Row],[Valor mínimo]]&gt;0,RANDBETWEEN(10,100),"")</f>
        <v/>
      </c>
      <c r="G37" s="31" t="e">
        <f>+AVERAGE(Tabla2[[#This Row],[Valor mínimo]:[Valor máximo]])</f>
        <v>#DIV/0!</v>
      </c>
    </row>
    <row r="38" spans="1:7" x14ac:dyDescent="0.2">
      <c r="D38" s="31"/>
      <c r="E38" s="31"/>
      <c r="F38" s="32" t="str">
        <f ca="1">+IF(Tabla2[[#This Row],[Valor mínimo]]&gt;0,RANDBETWEEN(10,100),"")</f>
        <v/>
      </c>
      <c r="G38" s="31" t="e">
        <f>+AVERAGE(Tabla2[[#This Row],[Valor mínimo]:[Valor máximo]])</f>
        <v>#DIV/0!</v>
      </c>
    </row>
    <row r="39" spans="1:7" x14ac:dyDescent="0.2">
      <c r="D39" s="31"/>
      <c r="E39" s="31"/>
      <c r="F39" s="32" t="str">
        <f ca="1">+IF(Tabla2[[#This Row],[Valor mínimo]]&gt;0,RANDBETWEEN(10,100),"")</f>
        <v/>
      </c>
      <c r="G39" s="31" t="e">
        <f>+AVERAGE(Tabla2[[#This Row],[Valor mínimo]:[Valor máximo]])</f>
        <v>#DIV/0!</v>
      </c>
    </row>
    <row r="40" spans="1:7" x14ac:dyDescent="0.2">
      <c r="D40" s="31"/>
      <c r="E40" s="31"/>
      <c r="F40" s="32" t="str">
        <f ca="1">+IF(Tabla2[[#This Row],[Valor mínimo]]&gt;0,RANDBETWEEN(10,100),"")</f>
        <v/>
      </c>
      <c r="G40" s="31" t="e">
        <f>+AVERAGE(Tabla2[[#This Row],[Valor mínimo]:[Valor máximo]])</f>
        <v>#DIV/0!</v>
      </c>
    </row>
    <row r="41" spans="1:7" x14ac:dyDescent="0.2">
      <c r="D41" s="31"/>
      <c r="E41" s="31"/>
      <c r="F41" s="32" t="str">
        <f ca="1">+IF(Tabla2[[#This Row],[Valor mínimo]]&gt;0,RANDBETWEEN(10,100),"")</f>
        <v/>
      </c>
      <c r="G41" s="31" t="e">
        <f>+AVERAGE(Tabla2[[#This Row],[Valor mínimo]:[Valor máximo]])</f>
        <v>#DIV/0!</v>
      </c>
    </row>
    <row r="42" spans="1:7" x14ac:dyDescent="0.2">
      <c r="F42" s="32" t="str">
        <f ca="1">+IF(Tabla2[[#This Row],[Valor mínimo]]&gt;0,RANDBETWEEN(10,100),"")</f>
        <v/>
      </c>
      <c r="G42" s="33" t="e">
        <f>+AVERAGE(Tabla2[[#This Row],[Valor mínimo]:[Valor máximo]])</f>
        <v>#DIV/0!</v>
      </c>
    </row>
  </sheetData>
  <mergeCells count="12">
    <mergeCell ref="A2:G2"/>
    <mergeCell ref="A1:G1"/>
    <mergeCell ref="A3:C3"/>
    <mergeCell ref="A4:C4"/>
    <mergeCell ref="A5:C5"/>
    <mergeCell ref="A6:C6"/>
    <mergeCell ref="A7:C7"/>
    <mergeCell ref="D3:G3"/>
    <mergeCell ref="D4:G4"/>
    <mergeCell ref="D5:G5"/>
    <mergeCell ref="D6:G6"/>
    <mergeCell ref="D7:G7"/>
  </mergeCells>
  <phoneticPr fontId="2" type="noConversion"/>
  <dataValidations count="1">
    <dataValidation type="list" allowBlank="1" showInputMessage="1" showErrorMessage="1" sqref="C13:C34" xr:uid="{5BAB0081-FDC1-4C91-9621-18EA4EC504A7}">
      <formula1>"Cultivos,Animales,Insumos,Herramientas y equipos,Infraestructura,"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8E19-2259-4410-8417-C410B8B6CD2E}">
  <dimension ref="A1:N47"/>
  <sheetViews>
    <sheetView workbookViewId="0">
      <selection activeCell="O14" sqref="O1:XFD1048576"/>
    </sheetView>
  </sheetViews>
  <sheetFormatPr baseColWidth="10" defaultColWidth="0" defaultRowHeight="15" x14ac:dyDescent="0.2"/>
  <cols>
    <col min="1" max="1" width="22.83203125" customWidth="1"/>
    <col min="2" max="2" width="15.33203125" customWidth="1"/>
    <col min="3" max="3" width="16" customWidth="1"/>
    <col min="4" max="5" width="20.6640625" customWidth="1"/>
    <col min="6" max="11" width="16" customWidth="1"/>
    <col min="12" max="12" width="24.6640625" customWidth="1"/>
    <col min="13" max="13" width="25.33203125" customWidth="1"/>
    <col min="14" max="14" width="27.33203125" customWidth="1"/>
    <col min="15" max="16384" width="16" hidden="1"/>
  </cols>
  <sheetData>
    <row r="1" spans="1:14" ht="16" x14ac:dyDescent="0.2">
      <c r="A1" s="120" t="s">
        <v>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2" customHeight="1" x14ac:dyDescent="0.2">
      <c r="A2" s="123" t="s">
        <v>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4.5" customHeight="1" x14ac:dyDescent="0.2">
      <c r="A3" s="124" t="s">
        <v>56</v>
      </c>
      <c r="B3" s="124"/>
      <c r="C3" s="124"/>
      <c r="D3" s="124"/>
      <c r="E3" s="124"/>
      <c r="F3" s="124"/>
      <c r="G3" s="125" t="s">
        <v>57</v>
      </c>
      <c r="H3" s="125"/>
      <c r="I3" s="125"/>
      <c r="J3" s="125"/>
      <c r="K3" s="125"/>
      <c r="L3" s="125"/>
      <c r="M3" s="125"/>
      <c r="N3" s="125"/>
    </row>
    <row r="4" spans="1:14" ht="16" x14ac:dyDescent="0.2">
      <c r="A4" s="124" t="s">
        <v>58</v>
      </c>
      <c r="B4" s="124"/>
      <c r="C4" s="124"/>
      <c r="D4" s="124"/>
      <c r="E4" s="124"/>
      <c r="F4" s="124"/>
      <c r="G4" s="122" t="s">
        <v>59</v>
      </c>
      <c r="H4" s="122"/>
      <c r="I4" s="122"/>
      <c r="J4" s="122"/>
      <c r="K4" s="122"/>
      <c r="L4" s="122"/>
      <c r="M4" s="122"/>
      <c r="N4" s="122"/>
    </row>
    <row r="5" spans="1:14" ht="16" x14ac:dyDescent="0.2">
      <c r="A5" s="124" t="s">
        <v>60</v>
      </c>
      <c r="B5" s="124"/>
      <c r="C5" s="124"/>
      <c r="D5" s="124"/>
      <c r="E5" s="124"/>
      <c r="F5" s="124"/>
      <c r="G5" s="122" t="s">
        <v>60</v>
      </c>
      <c r="H5" s="122"/>
      <c r="I5" s="122"/>
      <c r="J5" s="122"/>
      <c r="K5" s="122"/>
      <c r="L5" s="122"/>
      <c r="M5" s="122"/>
      <c r="N5" s="122"/>
    </row>
    <row r="6" spans="1:14" ht="14.5" customHeight="1" x14ac:dyDescent="0.2">
      <c r="A6" s="124" t="s">
        <v>15</v>
      </c>
      <c r="B6" s="124"/>
      <c r="C6" s="124"/>
      <c r="D6" s="124"/>
      <c r="E6" s="124"/>
      <c r="F6" s="124"/>
      <c r="G6" s="122" t="s">
        <v>61</v>
      </c>
      <c r="H6" s="122"/>
      <c r="I6" s="122"/>
      <c r="J6" s="122"/>
      <c r="K6" s="122"/>
      <c r="L6" s="122"/>
      <c r="M6" s="122"/>
      <c r="N6" s="122"/>
    </row>
    <row r="7" spans="1:14" ht="16" x14ac:dyDescent="0.2">
      <c r="A7" s="124" t="s">
        <v>62</v>
      </c>
      <c r="B7" s="124"/>
      <c r="C7" s="124"/>
      <c r="D7" s="124"/>
      <c r="E7" s="124"/>
      <c r="F7" s="124"/>
      <c r="G7" s="122" t="s">
        <v>63</v>
      </c>
      <c r="H7" s="122"/>
      <c r="I7" s="122"/>
      <c r="J7" s="122"/>
      <c r="K7" s="122"/>
      <c r="L7" s="122"/>
      <c r="M7" s="122"/>
      <c r="N7" s="122"/>
    </row>
    <row r="8" spans="1:14" ht="16" x14ac:dyDescent="0.2">
      <c r="A8" s="124" t="s">
        <v>64</v>
      </c>
      <c r="B8" s="124"/>
      <c r="C8" s="124"/>
      <c r="D8" s="124"/>
      <c r="E8" s="124"/>
      <c r="F8" s="124"/>
      <c r="G8" s="122" t="s">
        <v>65</v>
      </c>
      <c r="H8" s="122"/>
      <c r="I8" s="122"/>
      <c r="J8" s="122"/>
      <c r="K8" s="122"/>
      <c r="L8" s="122"/>
      <c r="M8" s="122"/>
      <c r="N8" s="122"/>
    </row>
    <row r="9" spans="1:14" ht="14.5" customHeight="1" x14ac:dyDescent="0.2">
      <c r="A9" s="124" t="s">
        <v>66</v>
      </c>
      <c r="B9" s="124"/>
      <c r="C9" s="124"/>
      <c r="D9" s="124"/>
      <c r="E9" s="124"/>
      <c r="F9" s="124"/>
      <c r="G9" s="125" t="s">
        <v>67</v>
      </c>
      <c r="H9" s="125"/>
      <c r="I9" s="125"/>
      <c r="J9" s="125"/>
      <c r="K9" s="125"/>
      <c r="L9" s="125"/>
      <c r="M9" s="125"/>
      <c r="N9" s="125"/>
    </row>
    <row r="10" spans="1:14" ht="14.5" customHeight="1" x14ac:dyDescent="0.2">
      <c r="A10" s="124" t="s">
        <v>68</v>
      </c>
      <c r="B10" s="124"/>
      <c r="C10" s="124"/>
      <c r="D10" s="124"/>
      <c r="E10" s="124"/>
      <c r="F10" s="124"/>
      <c r="G10" s="125" t="s">
        <v>69</v>
      </c>
      <c r="H10" s="125"/>
      <c r="I10" s="125"/>
      <c r="J10" s="125"/>
      <c r="K10" s="125"/>
      <c r="L10" s="125"/>
      <c r="M10" s="125"/>
      <c r="N10" s="125"/>
    </row>
    <row r="11" spans="1:14" ht="21.5" customHeight="1" x14ac:dyDescent="0.2">
      <c r="A11" s="121" t="s">
        <v>70</v>
      </c>
      <c r="B11" s="121"/>
      <c r="C11" s="121"/>
      <c r="D11" s="121"/>
      <c r="E11" s="121"/>
      <c r="F11" s="121"/>
      <c r="G11" s="122" t="s">
        <v>71</v>
      </c>
      <c r="H11" s="122"/>
      <c r="I11" s="122"/>
      <c r="J11" s="122"/>
      <c r="K11" s="122"/>
      <c r="L11" s="122"/>
      <c r="M11" s="122"/>
      <c r="N11" s="122"/>
    </row>
    <row r="12" spans="1:14" ht="30.5" customHeight="1" x14ac:dyDescent="0.2">
      <c r="A12" s="121" t="s">
        <v>72</v>
      </c>
      <c r="B12" s="121"/>
      <c r="C12" s="121"/>
      <c r="D12" s="121"/>
      <c r="E12" s="121"/>
      <c r="F12" s="121"/>
      <c r="G12" s="122" t="s">
        <v>73</v>
      </c>
      <c r="H12" s="122"/>
      <c r="I12" s="122"/>
      <c r="J12" s="122"/>
      <c r="K12" s="122"/>
      <c r="L12" s="122"/>
      <c r="M12" s="122"/>
      <c r="N12" s="122"/>
    </row>
    <row r="13" spans="1:14" ht="25.25" customHeight="1" x14ac:dyDescent="0.2">
      <c r="A13" s="121" t="s">
        <v>74</v>
      </c>
      <c r="B13" s="121"/>
      <c r="C13" s="121"/>
      <c r="D13" s="121"/>
      <c r="E13" s="121"/>
      <c r="F13" s="121"/>
      <c r="G13" s="122" t="s">
        <v>75</v>
      </c>
      <c r="H13" s="122"/>
      <c r="I13" s="122"/>
      <c r="J13" s="122"/>
      <c r="K13" s="122"/>
      <c r="L13" s="122"/>
      <c r="M13" s="122"/>
      <c r="N13" s="122"/>
    </row>
    <row r="14" spans="1:14" ht="25.25" customHeight="1" x14ac:dyDescent="0.2">
      <c r="A14" s="121" t="s">
        <v>76</v>
      </c>
      <c r="B14" s="121"/>
      <c r="C14" s="121"/>
      <c r="D14" s="121"/>
      <c r="E14" s="121"/>
      <c r="F14" s="121"/>
      <c r="G14" s="122"/>
      <c r="H14" s="122"/>
      <c r="I14" s="122"/>
      <c r="J14" s="122"/>
      <c r="K14" s="122"/>
      <c r="L14" s="122"/>
      <c r="M14" s="122"/>
      <c r="N14" s="122"/>
    </row>
    <row r="15" spans="1:14" ht="26" customHeight="1" x14ac:dyDescent="0.2">
      <c r="A15" s="121" t="s">
        <v>77</v>
      </c>
      <c r="B15" s="121"/>
      <c r="C15" s="121"/>
      <c r="D15" s="121"/>
      <c r="E15" s="121"/>
      <c r="F15" s="121"/>
      <c r="G15" s="122" t="s">
        <v>78</v>
      </c>
      <c r="H15" s="122"/>
      <c r="I15" s="122"/>
      <c r="J15" s="122"/>
      <c r="K15" s="122"/>
      <c r="L15" s="122"/>
      <c r="M15" s="122"/>
      <c r="N15" s="122"/>
    </row>
    <row r="16" spans="1:14" s="2" customFormat="1" ht="59" customHeight="1" x14ac:dyDescent="0.2">
      <c r="A16" s="67" t="s">
        <v>79</v>
      </c>
      <c r="B16" s="67" t="s">
        <v>58</v>
      </c>
      <c r="C16" s="67" t="s">
        <v>60</v>
      </c>
      <c r="D16" s="67" t="s">
        <v>15</v>
      </c>
      <c r="E16" s="67" t="s">
        <v>80</v>
      </c>
      <c r="F16" s="67" t="s">
        <v>62</v>
      </c>
      <c r="G16" s="67" t="s">
        <v>64</v>
      </c>
      <c r="H16" s="67" t="s">
        <v>81</v>
      </c>
      <c r="I16" s="67" t="s">
        <v>68</v>
      </c>
      <c r="J16" s="67" t="s">
        <v>70</v>
      </c>
      <c r="K16" s="68" t="s">
        <v>72</v>
      </c>
      <c r="L16" s="67" t="s">
        <v>82</v>
      </c>
      <c r="M16" s="67" t="s">
        <v>76</v>
      </c>
      <c r="N16" s="67" t="s">
        <v>83</v>
      </c>
    </row>
    <row r="17" spans="1:14" ht="24" customHeight="1" x14ac:dyDescent="0.2">
      <c r="A17" s="1" t="s">
        <v>84</v>
      </c>
      <c r="B17" s="1">
        <v>5000000</v>
      </c>
      <c r="C17" s="1" t="s">
        <v>85</v>
      </c>
      <c r="D17" s="1" t="s">
        <v>86</v>
      </c>
      <c r="E17" s="1"/>
      <c r="F17" s="1">
        <v>25</v>
      </c>
      <c r="G17" s="1" t="s">
        <v>87</v>
      </c>
      <c r="H17" s="1" t="s">
        <v>88</v>
      </c>
      <c r="I17" s="1" t="s">
        <v>89</v>
      </c>
      <c r="J17" s="1">
        <v>2</v>
      </c>
      <c r="K17" s="1">
        <v>3</v>
      </c>
      <c r="L17" s="1" t="s">
        <v>90</v>
      </c>
      <c r="M17" s="1" t="s">
        <v>91</v>
      </c>
      <c r="N17" s="1">
        <v>1</v>
      </c>
    </row>
    <row r="18" spans="1:14" x14ac:dyDescent="0.2">
      <c r="A18" s="1" t="s">
        <v>92</v>
      </c>
      <c r="B18" s="1">
        <v>5000001</v>
      </c>
      <c r="C18" s="1" t="s">
        <v>85</v>
      </c>
      <c r="D18" s="1" t="s">
        <v>86</v>
      </c>
      <c r="E18" s="1"/>
      <c r="F18" s="1">
        <v>30</v>
      </c>
      <c r="G18" s="1" t="s">
        <v>87</v>
      </c>
      <c r="H18" s="1" t="s">
        <v>93</v>
      </c>
      <c r="I18" s="1" t="s">
        <v>94</v>
      </c>
      <c r="J18" s="1">
        <v>2</v>
      </c>
      <c r="K18" s="1">
        <v>4</v>
      </c>
      <c r="L18" s="1" t="s">
        <v>95</v>
      </c>
      <c r="M18" s="1" t="s">
        <v>96</v>
      </c>
      <c r="N18" s="1">
        <v>1</v>
      </c>
    </row>
    <row r="19" spans="1:14" x14ac:dyDescent="0.2">
      <c r="A19" s="1" t="s">
        <v>97</v>
      </c>
      <c r="B19" s="1">
        <v>5000002</v>
      </c>
      <c r="C19" s="1" t="s">
        <v>85</v>
      </c>
      <c r="D19" s="1" t="s">
        <v>86</v>
      </c>
      <c r="E19" s="1"/>
      <c r="F19" s="1">
        <v>21</v>
      </c>
      <c r="G19" s="1" t="s">
        <v>98</v>
      </c>
      <c r="H19" s="1" t="s">
        <v>88</v>
      </c>
      <c r="I19" s="1" t="s">
        <v>99</v>
      </c>
      <c r="J19" s="1">
        <v>3</v>
      </c>
      <c r="K19" s="1">
        <v>4</v>
      </c>
      <c r="L19" s="1" t="s">
        <v>100</v>
      </c>
      <c r="M19" s="1" t="s">
        <v>91</v>
      </c>
      <c r="N19" s="1">
        <v>1</v>
      </c>
    </row>
    <row r="20" spans="1:14" x14ac:dyDescent="0.2">
      <c r="A20" s="1" t="s">
        <v>101</v>
      </c>
      <c r="B20" s="1">
        <v>5000003</v>
      </c>
      <c r="C20" s="1" t="s">
        <v>85</v>
      </c>
      <c r="D20" s="1" t="s">
        <v>86</v>
      </c>
      <c r="E20" s="1"/>
      <c r="F20" s="1">
        <v>40</v>
      </c>
      <c r="G20" s="1" t="s">
        <v>87</v>
      </c>
      <c r="H20" s="1" t="s">
        <v>102</v>
      </c>
      <c r="I20" s="1" t="s">
        <v>103</v>
      </c>
      <c r="J20" s="1">
        <v>4</v>
      </c>
      <c r="K20" s="1">
        <v>5</v>
      </c>
      <c r="L20" s="1" t="s">
        <v>91</v>
      </c>
      <c r="M20" s="1" t="s">
        <v>96</v>
      </c>
      <c r="N20" s="1">
        <v>2</v>
      </c>
    </row>
    <row r="21" spans="1:14" x14ac:dyDescent="0.2">
      <c r="A21" s="1" t="s">
        <v>104</v>
      </c>
      <c r="B21" s="1">
        <v>5000004</v>
      </c>
      <c r="C21" s="1" t="s">
        <v>85</v>
      </c>
      <c r="D21" s="1" t="s">
        <v>86</v>
      </c>
      <c r="E21" s="1"/>
      <c r="F21" s="1">
        <v>50</v>
      </c>
      <c r="G21" s="1" t="s">
        <v>87</v>
      </c>
      <c r="H21" s="1" t="s">
        <v>105</v>
      </c>
      <c r="I21" s="1" t="s">
        <v>89</v>
      </c>
      <c r="J21" s="1">
        <v>5</v>
      </c>
      <c r="K21" s="1">
        <v>2</v>
      </c>
      <c r="L21" s="1" t="s">
        <v>96</v>
      </c>
      <c r="M21" s="1" t="s">
        <v>96</v>
      </c>
      <c r="N21" s="1">
        <v>2</v>
      </c>
    </row>
    <row r="22" spans="1:14" x14ac:dyDescent="0.2">
      <c r="A22" s="1" t="s">
        <v>106</v>
      </c>
      <c r="B22" s="1">
        <v>5000005</v>
      </c>
      <c r="C22" s="1" t="s">
        <v>85</v>
      </c>
      <c r="D22" s="1" t="s">
        <v>86</v>
      </c>
      <c r="E22" s="1"/>
      <c r="F22" s="1">
        <v>36</v>
      </c>
      <c r="G22" s="1" t="s">
        <v>87</v>
      </c>
      <c r="H22" s="1" t="s">
        <v>107</v>
      </c>
      <c r="I22" s="1" t="s">
        <v>89</v>
      </c>
      <c r="J22" s="1">
        <v>4</v>
      </c>
      <c r="K22" s="1">
        <v>0</v>
      </c>
      <c r="L22" s="1" t="s">
        <v>90</v>
      </c>
      <c r="M22" s="1" t="s">
        <v>96</v>
      </c>
      <c r="N22" s="1">
        <v>2</v>
      </c>
    </row>
    <row r="23" spans="1:14" x14ac:dyDescent="0.2">
      <c r="A23" s="1" t="s">
        <v>108</v>
      </c>
      <c r="B23" s="1">
        <v>5000006</v>
      </c>
      <c r="C23" s="1" t="s">
        <v>85</v>
      </c>
      <c r="D23" s="1" t="s">
        <v>109</v>
      </c>
      <c r="E23" s="1"/>
      <c r="F23" s="1">
        <v>35</v>
      </c>
      <c r="G23" s="1" t="s">
        <v>87</v>
      </c>
      <c r="H23" s="1" t="s">
        <v>93</v>
      </c>
      <c r="I23" s="1" t="s">
        <v>89</v>
      </c>
      <c r="J23" s="1">
        <v>6</v>
      </c>
      <c r="K23" s="1">
        <v>0</v>
      </c>
      <c r="L23" s="1" t="s">
        <v>90</v>
      </c>
      <c r="M23" s="1" t="s">
        <v>96</v>
      </c>
      <c r="N23" s="1">
        <v>2</v>
      </c>
    </row>
    <row r="24" spans="1:14" x14ac:dyDescent="0.2">
      <c r="A24" s="1" t="s">
        <v>110</v>
      </c>
      <c r="B24" s="1">
        <v>5000007</v>
      </c>
      <c r="C24" s="1" t="s">
        <v>85</v>
      </c>
      <c r="D24" s="1" t="s">
        <v>109</v>
      </c>
      <c r="E24" s="1"/>
      <c r="F24" s="1">
        <v>64</v>
      </c>
      <c r="G24" s="1" t="s">
        <v>87</v>
      </c>
      <c r="H24" s="1" t="s">
        <v>93</v>
      </c>
      <c r="I24" s="1" t="s">
        <v>89</v>
      </c>
      <c r="J24" s="1">
        <v>3</v>
      </c>
      <c r="K24" s="1">
        <v>0</v>
      </c>
      <c r="L24" s="1" t="s">
        <v>90</v>
      </c>
      <c r="M24" s="1" t="s">
        <v>96</v>
      </c>
      <c r="N24" s="1">
        <v>2</v>
      </c>
    </row>
    <row r="25" spans="1:14" x14ac:dyDescent="0.2">
      <c r="A25" s="1" t="s">
        <v>111</v>
      </c>
      <c r="B25" s="1">
        <v>5000008</v>
      </c>
      <c r="C25" s="1" t="s">
        <v>85</v>
      </c>
      <c r="D25" s="1" t="s">
        <v>109</v>
      </c>
      <c r="E25" s="1"/>
      <c r="F25" s="1">
        <v>60</v>
      </c>
      <c r="G25" s="1" t="s">
        <v>87</v>
      </c>
      <c r="H25" s="1" t="s">
        <v>107</v>
      </c>
      <c r="I25" s="1" t="s">
        <v>89</v>
      </c>
      <c r="J25" s="1">
        <v>4</v>
      </c>
      <c r="K25" s="1">
        <v>0</v>
      </c>
      <c r="L25" s="1" t="s">
        <v>90</v>
      </c>
      <c r="M25" s="1" t="s">
        <v>96</v>
      </c>
      <c r="N25" s="1">
        <v>2</v>
      </c>
    </row>
    <row r="26" spans="1:14" x14ac:dyDescent="0.2">
      <c r="A26" s="1" t="s">
        <v>112</v>
      </c>
      <c r="B26" s="1">
        <v>5000009</v>
      </c>
      <c r="C26" s="1" t="s">
        <v>85</v>
      </c>
      <c r="D26" s="1" t="s">
        <v>109</v>
      </c>
      <c r="E26" s="1"/>
      <c r="F26" s="1">
        <v>50</v>
      </c>
      <c r="G26" s="1" t="s">
        <v>87</v>
      </c>
      <c r="H26" s="1" t="s">
        <v>107</v>
      </c>
      <c r="I26" s="1" t="s">
        <v>89</v>
      </c>
      <c r="J26" s="1">
        <v>8</v>
      </c>
      <c r="K26" s="1">
        <v>0</v>
      </c>
      <c r="L26" s="1" t="s">
        <v>90</v>
      </c>
      <c r="M26" s="1" t="s">
        <v>96</v>
      </c>
      <c r="N26" s="1">
        <v>2</v>
      </c>
    </row>
    <row r="27" spans="1:14" x14ac:dyDescent="0.2">
      <c r="A27" s="1" t="s">
        <v>113</v>
      </c>
      <c r="B27" s="1">
        <v>5000010</v>
      </c>
      <c r="C27" s="1" t="s">
        <v>85</v>
      </c>
      <c r="D27" s="1" t="s">
        <v>109</v>
      </c>
      <c r="E27" s="1"/>
      <c r="F27" s="1">
        <v>23</v>
      </c>
      <c r="G27" s="1" t="s">
        <v>98</v>
      </c>
      <c r="H27" s="1" t="s">
        <v>93</v>
      </c>
      <c r="I27" s="1" t="s">
        <v>89</v>
      </c>
      <c r="J27" s="1">
        <v>2</v>
      </c>
      <c r="K27" s="1">
        <v>0</v>
      </c>
      <c r="L27" s="1" t="s">
        <v>90</v>
      </c>
      <c r="M27" s="1" t="s">
        <v>96</v>
      </c>
      <c r="N27" s="1">
        <v>2</v>
      </c>
    </row>
    <row r="28" spans="1:14" x14ac:dyDescent="0.2">
      <c r="A28" s="1" t="s">
        <v>114</v>
      </c>
      <c r="B28" s="1">
        <v>5000011</v>
      </c>
      <c r="C28" s="1" t="s">
        <v>85</v>
      </c>
      <c r="D28" s="1" t="s">
        <v>109</v>
      </c>
      <c r="E28" s="1"/>
      <c r="F28" s="1">
        <v>54</v>
      </c>
      <c r="G28" s="1" t="s">
        <v>87</v>
      </c>
      <c r="H28" s="1" t="s">
        <v>102</v>
      </c>
      <c r="I28" s="1" t="s">
        <v>89</v>
      </c>
      <c r="J28" s="1">
        <v>2</v>
      </c>
      <c r="K28" s="1">
        <v>0</v>
      </c>
      <c r="L28" s="1" t="s">
        <v>90</v>
      </c>
      <c r="M28" s="1" t="s">
        <v>96</v>
      </c>
      <c r="N28" s="1">
        <v>2</v>
      </c>
    </row>
    <row r="29" spans="1:14" x14ac:dyDescent="0.2">
      <c r="A29" s="1" t="s">
        <v>115</v>
      </c>
      <c r="B29" s="1">
        <v>5000012</v>
      </c>
      <c r="C29" s="1" t="s">
        <v>85</v>
      </c>
      <c r="D29" s="1" t="s">
        <v>109</v>
      </c>
      <c r="E29" s="1"/>
      <c r="F29" s="1">
        <v>75</v>
      </c>
      <c r="G29" s="1" t="s">
        <v>87</v>
      </c>
      <c r="H29" s="1" t="s">
        <v>88</v>
      </c>
      <c r="I29" s="1" t="s">
        <v>89</v>
      </c>
      <c r="J29" s="1">
        <v>5</v>
      </c>
      <c r="K29" s="1">
        <v>0</v>
      </c>
      <c r="L29" s="1" t="s">
        <v>95</v>
      </c>
      <c r="M29" s="1" t="s">
        <v>96</v>
      </c>
      <c r="N29" s="1">
        <v>2</v>
      </c>
    </row>
    <row r="30" spans="1:14" x14ac:dyDescent="0.2">
      <c r="A30" s="1" t="s">
        <v>116</v>
      </c>
      <c r="B30" s="1">
        <v>5000013</v>
      </c>
      <c r="C30" s="1" t="s">
        <v>85</v>
      </c>
      <c r="D30" s="1" t="s">
        <v>109</v>
      </c>
      <c r="E30" s="1"/>
      <c r="F30" s="1">
        <v>26</v>
      </c>
      <c r="G30" s="1" t="s">
        <v>87</v>
      </c>
      <c r="H30" s="1" t="s">
        <v>107</v>
      </c>
      <c r="I30" s="1" t="s">
        <v>89</v>
      </c>
      <c r="J30" s="1">
        <v>1</v>
      </c>
      <c r="K30" s="1">
        <v>5</v>
      </c>
      <c r="L30" s="1" t="s">
        <v>91</v>
      </c>
      <c r="M30" s="1" t="s">
        <v>96</v>
      </c>
      <c r="N30" s="1">
        <v>2</v>
      </c>
    </row>
    <row r="31" spans="1:14" x14ac:dyDescent="0.2">
      <c r="A31" s="1" t="s">
        <v>117</v>
      </c>
      <c r="B31" s="1">
        <v>5000014</v>
      </c>
      <c r="C31" s="1" t="s">
        <v>85</v>
      </c>
      <c r="D31" s="1" t="s">
        <v>109</v>
      </c>
      <c r="E31" s="1"/>
      <c r="F31" s="1">
        <v>30</v>
      </c>
      <c r="G31" s="1" t="s">
        <v>87</v>
      </c>
      <c r="H31" s="1" t="s">
        <v>93</v>
      </c>
      <c r="I31" s="1" t="s">
        <v>103</v>
      </c>
      <c r="J31" s="1">
        <v>4</v>
      </c>
      <c r="K31" s="1">
        <v>5</v>
      </c>
      <c r="L31" s="1" t="s">
        <v>91</v>
      </c>
      <c r="M31" s="1" t="s">
        <v>96</v>
      </c>
      <c r="N31" s="1">
        <v>2</v>
      </c>
    </row>
    <row r="32" spans="1:14" x14ac:dyDescent="0.2">
      <c r="A32" s="1" t="s">
        <v>118</v>
      </c>
      <c r="B32" s="1">
        <v>5000015</v>
      </c>
      <c r="C32" s="1" t="s">
        <v>85</v>
      </c>
      <c r="D32" s="1" t="s">
        <v>109</v>
      </c>
      <c r="E32" s="1"/>
      <c r="F32" s="1">
        <v>25</v>
      </c>
      <c r="G32" s="1" t="s">
        <v>87</v>
      </c>
      <c r="H32" s="1" t="s">
        <v>107</v>
      </c>
      <c r="I32" s="1" t="s">
        <v>94</v>
      </c>
      <c r="J32" s="1">
        <v>6</v>
      </c>
      <c r="K32" s="1">
        <v>5</v>
      </c>
      <c r="L32" s="1" t="s">
        <v>91</v>
      </c>
      <c r="M32" s="1" t="s">
        <v>96</v>
      </c>
      <c r="N32" s="1">
        <v>2</v>
      </c>
    </row>
    <row r="33" spans="1:14" x14ac:dyDescent="0.2">
      <c r="A33" s="1" t="s">
        <v>104</v>
      </c>
      <c r="B33" s="1">
        <v>5000016</v>
      </c>
      <c r="C33" s="1" t="s">
        <v>85</v>
      </c>
      <c r="D33" s="1" t="s">
        <v>119</v>
      </c>
      <c r="E33" s="1"/>
      <c r="F33" s="1">
        <v>18</v>
      </c>
      <c r="G33" s="1" t="s">
        <v>87</v>
      </c>
      <c r="H33" s="1" t="s">
        <v>88</v>
      </c>
      <c r="I33" s="1" t="s">
        <v>94</v>
      </c>
      <c r="J33" s="1">
        <v>4</v>
      </c>
      <c r="K33" s="1">
        <v>2</v>
      </c>
      <c r="L33" s="1" t="s">
        <v>91</v>
      </c>
      <c r="M33" s="1" t="s">
        <v>96</v>
      </c>
      <c r="N33" s="1">
        <v>1</v>
      </c>
    </row>
    <row r="34" spans="1:14" x14ac:dyDescent="0.2">
      <c r="A34" s="1" t="s">
        <v>106</v>
      </c>
      <c r="B34" s="1">
        <v>5000017</v>
      </c>
      <c r="C34" s="1" t="s">
        <v>85</v>
      </c>
      <c r="D34" s="1" t="s">
        <v>119</v>
      </c>
      <c r="E34" s="1"/>
      <c r="F34" s="1">
        <v>21</v>
      </c>
      <c r="G34" s="1" t="s">
        <v>87</v>
      </c>
      <c r="H34" s="1" t="s">
        <v>107</v>
      </c>
      <c r="I34" s="1" t="s">
        <v>94</v>
      </c>
      <c r="J34" s="1">
        <v>2</v>
      </c>
      <c r="K34" s="1">
        <v>2</v>
      </c>
      <c r="L34" s="1" t="s">
        <v>91</v>
      </c>
      <c r="M34" s="1" t="s">
        <v>96</v>
      </c>
      <c r="N34" s="1">
        <v>1</v>
      </c>
    </row>
    <row r="35" spans="1:14" x14ac:dyDescent="0.2">
      <c r="A35" s="1" t="s">
        <v>108</v>
      </c>
      <c r="B35" s="1">
        <v>5000018</v>
      </c>
      <c r="C35" s="1" t="s">
        <v>85</v>
      </c>
      <c r="D35" s="1" t="s">
        <v>119</v>
      </c>
      <c r="E35" s="1"/>
      <c r="F35" s="1">
        <v>15</v>
      </c>
      <c r="G35" s="1" t="s">
        <v>98</v>
      </c>
      <c r="H35" s="1" t="s">
        <v>93</v>
      </c>
      <c r="I35" s="1" t="s">
        <v>94</v>
      </c>
      <c r="J35" s="1">
        <v>3</v>
      </c>
      <c r="K35" s="1">
        <v>2</v>
      </c>
      <c r="L35" s="1" t="s">
        <v>96</v>
      </c>
      <c r="M35" s="1" t="s">
        <v>96</v>
      </c>
      <c r="N35" s="1">
        <v>1</v>
      </c>
    </row>
    <row r="36" spans="1:14" x14ac:dyDescent="0.2">
      <c r="A36" s="1" t="s">
        <v>110</v>
      </c>
      <c r="B36" s="1">
        <v>5000019</v>
      </c>
      <c r="C36" s="1" t="s">
        <v>85</v>
      </c>
      <c r="D36" s="1" t="s">
        <v>119</v>
      </c>
      <c r="E36" s="1"/>
      <c r="F36" s="1">
        <v>60</v>
      </c>
      <c r="G36" s="1" t="s">
        <v>87</v>
      </c>
      <c r="H36" s="1" t="s">
        <v>107</v>
      </c>
      <c r="I36" s="1" t="s">
        <v>94</v>
      </c>
      <c r="J36" s="1">
        <v>2</v>
      </c>
      <c r="K36" s="1">
        <v>2</v>
      </c>
      <c r="L36" s="1" t="s">
        <v>96</v>
      </c>
      <c r="M36" s="1" t="s">
        <v>96</v>
      </c>
      <c r="N36" s="1">
        <v>1</v>
      </c>
    </row>
    <row r="37" spans="1:14" x14ac:dyDescent="0.2">
      <c r="A37" s="1" t="s">
        <v>111</v>
      </c>
      <c r="B37" s="1">
        <v>5000020</v>
      </c>
      <c r="C37" s="1" t="s">
        <v>85</v>
      </c>
      <c r="D37" s="1" t="s">
        <v>119</v>
      </c>
      <c r="E37" s="1"/>
      <c r="F37" s="1">
        <v>36</v>
      </c>
      <c r="G37" s="1" t="s">
        <v>87</v>
      </c>
      <c r="H37" s="1" t="s">
        <v>88</v>
      </c>
      <c r="I37" s="1" t="s">
        <v>94</v>
      </c>
      <c r="J37" s="1">
        <v>3</v>
      </c>
      <c r="K37" s="1">
        <v>2</v>
      </c>
      <c r="L37" s="1" t="s">
        <v>96</v>
      </c>
      <c r="M37" s="1" t="s">
        <v>96</v>
      </c>
      <c r="N37" s="1">
        <v>1</v>
      </c>
    </row>
    <row r="38" spans="1:14" x14ac:dyDescent="0.2">
      <c r="A38" s="1" t="s">
        <v>112</v>
      </c>
      <c r="B38" s="1">
        <v>5000021</v>
      </c>
      <c r="C38" s="1" t="s">
        <v>85</v>
      </c>
      <c r="D38" s="1" t="s">
        <v>119</v>
      </c>
      <c r="E38" s="1"/>
      <c r="F38" s="1">
        <v>50</v>
      </c>
      <c r="G38" s="1" t="s">
        <v>87</v>
      </c>
      <c r="H38" s="1" t="s">
        <v>105</v>
      </c>
      <c r="I38" s="1" t="s">
        <v>94</v>
      </c>
      <c r="J38" s="1">
        <v>5</v>
      </c>
      <c r="K38" s="1">
        <v>1</v>
      </c>
      <c r="L38" s="1" t="s">
        <v>96</v>
      </c>
      <c r="M38" s="1" t="s">
        <v>96</v>
      </c>
      <c r="N38" s="1">
        <v>1</v>
      </c>
    </row>
    <row r="39" spans="1:14" x14ac:dyDescent="0.2">
      <c r="A39" s="1" t="s">
        <v>113</v>
      </c>
      <c r="B39" s="1">
        <v>5000022</v>
      </c>
      <c r="C39" s="1" t="s">
        <v>85</v>
      </c>
      <c r="D39" s="1" t="s">
        <v>119</v>
      </c>
      <c r="E39" s="1"/>
      <c r="F39" s="1">
        <v>20</v>
      </c>
      <c r="G39" s="1" t="s">
        <v>98</v>
      </c>
      <c r="H39" s="1" t="s">
        <v>105</v>
      </c>
      <c r="I39" s="1" t="s">
        <v>94</v>
      </c>
      <c r="J39" s="1">
        <v>6</v>
      </c>
      <c r="K39" s="1">
        <v>1</v>
      </c>
      <c r="L39" s="1" t="s">
        <v>96</v>
      </c>
      <c r="M39" s="1" t="s">
        <v>96</v>
      </c>
      <c r="N39" s="1">
        <v>1</v>
      </c>
    </row>
    <row r="40" spans="1:14" x14ac:dyDescent="0.2">
      <c r="A40" s="1" t="s">
        <v>114</v>
      </c>
      <c r="B40" s="1">
        <v>5000023</v>
      </c>
      <c r="C40" s="1" t="s">
        <v>85</v>
      </c>
      <c r="D40" s="1" t="s">
        <v>119</v>
      </c>
      <c r="E40" s="1"/>
      <c r="F40" s="1">
        <v>50</v>
      </c>
      <c r="G40" s="1" t="s">
        <v>87</v>
      </c>
      <c r="H40" s="1" t="s">
        <v>107</v>
      </c>
      <c r="I40" s="1" t="s">
        <v>94</v>
      </c>
      <c r="J40" s="1">
        <v>1</v>
      </c>
      <c r="K40" s="1">
        <v>1</v>
      </c>
      <c r="L40" s="1" t="s">
        <v>96</v>
      </c>
      <c r="M40" s="1" t="s">
        <v>96</v>
      </c>
      <c r="N40" s="1">
        <v>1</v>
      </c>
    </row>
    <row r="41" spans="1:14" x14ac:dyDescent="0.2">
      <c r="A41" s="1" t="s">
        <v>115</v>
      </c>
      <c r="B41" s="1">
        <v>5000024</v>
      </c>
      <c r="C41" s="1" t="s">
        <v>85</v>
      </c>
      <c r="D41" s="1" t="s">
        <v>119</v>
      </c>
      <c r="E41" s="1"/>
      <c r="F41" s="1">
        <v>20</v>
      </c>
      <c r="G41" s="1" t="s">
        <v>87</v>
      </c>
      <c r="H41" s="1" t="s">
        <v>107</v>
      </c>
      <c r="I41" s="1" t="s">
        <v>103</v>
      </c>
      <c r="J41" s="1">
        <v>2</v>
      </c>
      <c r="K41" s="1">
        <v>1</v>
      </c>
      <c r="L41" s="1" t="s">
        <v>96</v>
      </c>
      <c r="M41" s="1" t="s">
        <v>96</v>
      </c>
      <c r="N41" s="1">
        <v>1</v>
      </c>
    </row>
    <row r="42" spans="1:14" x14ac:dyDescent="0.2">
      <c r="A42" s="1" t="s">
        <v>116</v>
      </c>
      <c r="B42" s="1">
        <v>5000025</v>
      </c>
      <c r="C42" s="1" t="s">
        <v>85</v>
      </c>
      <c r="D42" s="1" t="s">
        <v>119</v>
      </c>
      <c r="E42" s="1"/>
      <c r="F42" s="1">
        <v>36</v>
      </c>
      <c r="G42" s="1" t="s">
        <v>87</v>
      </c>
      <c r="H42" s="1" t="s">
        <v>107</v>
      </c>
      <c r="I42" s="1" t="s">
        <v>103</v>
      </c>
      <c r="J42" s="1">
        <v>3</v>
      </c>
      <c r="K42" s="1">
        <v>1</v>
      </c>
      <c r="L42" s="1" t="s">
        <v>96</v>
      </c>
      <c r="M42" s="1" t="s">
        <v>96</v>
      </c>
      <c r="N42" s="1">
        <v>1</v>
      </c>
    </row>
    <row r="43" spans="1:14" x14ac:dyDescent="0.2">
      <c r="A43" s="1" t="s">
        <v>117</v>
      </c>
      <c r="B43" s="1">
        <v>5000026</v>
      </c>
      <c r="C43" s="1" t="s">
        <v>85</v>
      </c>
      <c r="D43" s="1" t="s">
        <v>119</v>
      </c>
      <c r="E43" s="1"/>
      <c r="F43" s="1">
        <v>58</v>
      </c>
      <c r="G43" s="1" t="s">
        <v>98</v>
      </c>
      <c r="H43" s="1" t="s">
        <v>107</v>
      </c>
      <c r="I43" s="1" t="s">
        <v>103</v>
      </c>
      <c r="J43" s="1">
        <v>5</v>
      </c>
      <c r="K43" s="1">
        <v>1</v>
      </c>
      <c r="L43" s="1" t="s">
        <v>96</v>
      </c>
      <c r="M43" s="1" t="s">
        <v>96</v>
      </c>
      <c r="N43" s="1">
        <v>1</v>
      </c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27">
    <mergeCell ref="G6:N6"/>
    <mergeCell ref="G7:N7"/>
    <mergeCell ref="G8:N8"/>
    <mergeCell ref="G9:N9"/>
    <mergeCell ref="G10:N10"/>
    <mergeCell ref="G12:N12"/>
    <mergeCell ref="A8:F8"/>
    <mergeCell ref="A9:F9"/>
    <mergeCell ref="A10:F10"/>
    <mergeCell ref="A15:F15"/>
    <mergeCell ref="G15:N15"/>
    <mergeCell ref="A1:N1"/>
    <mergeCell ref="A13:F13"/>
    <mergeCell ref="A11:F11"/>
    <mergeCell ref="G11:N11"/>
    <mergeCell ref="A2:N2"/>
    <mergeCell ref="G13:N14"/>
    <mergeCell ref="A5:F5"/>
    <mergeCell ref="A6:F6"/>
    <mergeCell ref="A7:F7"/>
    <mergeCell ref="G5:N5"/>
    <mergeCell ref="A3:F3"/>
    <mergeCell ref="A4:F4"/>
    <mergeCell ref="G3:N3"/>
    <mergeCell ref="G4:N4"/>
    <mergeCell ref="A14:F14"/>
    <mergeCell ref="A12:F12"/>
  </mergeCells>
  <phoneticPr fontId="2" type="noConversion"/>
  <dataValidations count="5">
    <dataValidation type="list" allowBlank="1" showInputMessage="1" showErrorMessage="1" sqref="G17:G43" xr:uid="{8AC27778-17F0-41F8-8AB4-2E5F7760C5BE}">
      <formula1>"Hombre,Mujer"</formula1>
    </dataValidation>
    <dataValidation type="list" allowBlank="1" showInputMessage="1" showErrorMessage="1" sqref="C17:C43" xr:uid="{0FCA8C06-24F1-44F8-9070-099350F253B9}">
      <formula1>"Cédula,Cedula extranjeria, Pasaporte,Tarjeta de identidad"</formula1>
    </dataValidation>
    <dataValidation type="list" allowBlank="1" showInputMessage="1" showErrorMessage="1" sqref="H17:H43" xr:uid="{7E79C3BF-B10C-4945-A044-AD34DBA316B9}">
      <formula1>"Indígena,Afrocolombiano,Raizal,Gitano,Ninguno"</formula1>
    </dataValidation>
    <dataValidation type="list" allowBlank="1" showInputMessage="1" showErrorMessage="1" sqref="I17:I43" xr:uid="{717FCD89-3963-428A-BD02-40783764C252}">
      <formula1>"A,B,C,D"</formula1>
    </dataValidation>
    <dataValidation type="list" allowBlank="1" showInputMessage="1" showErrorMessage="1" sqref="L17:M43" xr:uid="{063AE2D4-B6F2-48F9-8650-4AA5978BC33A}">
      <formula1>"Adultos mayores,Población discapacitada,Población LGBTI,Víctimas del conflicto,Ninguna"</formula1>
    </dataValidation>
  </dataValidations>
  <hyperlinks>
    <hyperlink ref="K16" r:id="rId1" xr:uid="{C47D7788-9245-4EE8-AEE2-F57EAAA08CBA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30CC05-DA79-470F-B983-107D51F117ED}">
          <x14:formula1>
            <xm:f>'1. Territorio'!A$9:A$57</xm:f>
          </x14:formula1>
          <xm:sqref>D17:D43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98C3A-CE0A-4CD9-A63B-91916E480F27}">
  <dimension ref="A1:H309"/>
  <sheetViews>
    <sheetView workbookViewId="0">
      <selection activeCell="I7" sqref="I1:XFD1048576"/>
    </sheetView>
  </sheetViews>
  <sheetFormatPr baseColWidth="10" defaultColWidth="0" defaultRowHeight="15" x14ac:dyDescent="0.2"/>
  <cols>
    <col min="1" max="1" width="31.1640625" style="5" customWidth="1"/>
    <col min="2" max="2" width="27.5" style="5" hidden="1" customWidth="1"/>
    <col min="3" max="4" width="27.5" style="5" customWidth="1"/>
    <col min="5" max="5" width="20.1640625" style="5" customWidth="1"/>
    <col min="6" max="6" width="26.33203125" style="5" customWidth="1"/>
    <col min="7" max="7" width="20.6640625" style="5" customWidth="1"/>
    <col min="8" max="8" width="20" style="5" customWidth="1"/>
    <col min="9" max="16384" width="11.5" style="5" hidden="1"/>
  </cols>
  <sheetData>
    <row r="1" spans="1:8" ht="34.25" customHeight="1" x14ac:dyDescent="0.2">
      <c r="A1" s="126" t="s">
        <v>11</v>
      </c>
      <c r="B1" s="127"/>
      <c r="C1" s="127"/>
      <c r="D1" s="127"/>
      <c r="E1" s="127"/>
      <c r="F1" s="127"/>
      <c r="G1" s="127"/>
      <c r="H1" s="128"/>
    </row>
    <row r="2" spans="1:8" ht="44" customHeight="1" x14ac:dyDescent="0.2">
      <c r="A2" s="136" t="s">
        <v>120</v>
      </c>
      <c r="B2" s="136"/>
      <c r="C2" s="136"/>
      <c r="D2" s="136"/>
      <c r="E2" s="136"/>
      <c r="F2" s="136"/>
      <c r="G2" s="136"/>
      <c r="H2" s="136"/>
    </row>
    <row r="3" spans="1:8" ht="28.25" customHeight="1" x14ac:dyDescent="0.2">
      <c r="A3" s="135" t="s">
        <v>121</v>
      </c>
      <c r="B3" s="135"/>
      <c r="C3" s="135"/>
      <c r="D3" s="136" t="s">
        <v>122</v>
      </c>
      <c r="E3" s="136"/>
      <c r="F3" s="136"/>
      <c r="G3" s="136"/>
      <c r="H3" s="136"/>
    </row>
    <row r="4" spans="1:8" ht="28.25" customHeight="1" x14ac:dyDescent="0.2">
      <c r="A4" s="135" t="s">
        <v>123</v>
      </c>
      <c r="B4" s="135"/>
      <c r="C4" s="135"/>
      <c r="D4" s="137" t="s">
        <v>124</v>
      </c>
      <c r="E4" s="137"/>
      <c r="F4" s="137"/>
      <c r="G4" s="137"/>
      <c r="H4" s="137"/>
    </row>
    <row r="5" spans="1:8" ht="28.25" customHeight="1" x14ac:dyDescent="0.2">
      <c r="A5" s="135" t="s">
        <v>125</v>
      </c>
      <c r="B5" s="135"/>
      <c r="C5" s="135"/>
      <c r="D5" s="136" t="s">
        <v>126</v>
      </c>
      <c r="E5" s="136"/>
      <c r="F5" s="136"/>
      <c r="G5" s="136"/>
      <c r="H5" s="136"/>
    </row>
    <row r="6" spans="1:8" ht="28.25" customHeight="1" x14ac:dyDescent="0.2">
      <c r="A6" s="135" t="s">
        <v>127</v>
      </c>
      <c r="B6" s="135"/>
      <c r="C6" s="135"/>
      <c r="D6" s="136" t="s">
        <v>128</v>
      </c>
      <c r="E6" s="136"/>
      <c r="F6" s="136"/>
      <c r="G6" s="136"/>
      <c r="H6" s="136"/>
    </row>
    <row r="7" spans="1:8" ht="28.25" customHeight="1" x14ac:dyDescent="0.2">
      <c r="A7" s="135" t="s">
        <v>129</v>
      </c>
      <c r="B7" s="135"/>
      <c r="C7" s="135"/>
      <c r="D7" s="136" t="s">
        <v>130</v>
      </c>
      <c r="E7" s="136"/>
      <c r="F7" s="136"/>
      <c r="G7" s="136"/>
      <c r="H7" s="136"/>
    </row>
    <row r="8" spans="1:8" ht="28.25" customHeight="1" x14ac:dyDescent="0.2">
      <c r="A8" s="126" t="s">
        <v>131</v>
      </c>
      <c r="B8" s="127"/>
      <c r="C8" s="128"/>
      <c r="D8" s="129" t="s">
        <v>132</v>
      </c>
      <c r="E8" s="130"/>
      <c r="F8" s="130"/>
      <c r="G8" s="130"/>
      <c r="H8" s="131"/>
    </row>
    <row r="9" spans="1:8" ht="28.25" customHeight="1" x14ac:dyDescent="0.2">
      <c r="A9" s="126" t="s">
        <v>133</v>
      </c>
      <c r="B9" s="127"/>
      <c r="C9" s="128"/>
      <c r="D9" s="132"/>
      <c r="E9" s="133"/>
      <c r="F9" s="133"/>
      <c r="G9" s="133"/>
      <c r="H9" s="134"/>
    </row>
    <row r="10" spans="1:8" x14ac:dyDescent="0.2">
      <c r="A10" s="3" t="s">
        <v>134</v>
      </c>
      <c r="B10" s="3" t="s">
        <v>39</v>
      </c>
      <c r="C10" s="3" t="s">
        <v>123</v>
      </c>
      <c r="D10" s="3" t="s">
        <v>125</v>
      </c>
      <c r="E10" s="3" t="s">
        <v>127</v>
      </c>
      <c r="F10" s="3" t="s">
        <v>129</v>
      </c>
      <c r="G10" s="3" t="s">
        <v>131</v>
      </c>
      <c r="H10" s="3" t="s">
        <v>133</v>
      </c>
    </row>
    <row r="11" spans="1:8" x14ac:dyDescent="0.2">
      <c r="A11" s="3" t="s">
        <v>97</v>
      </c>
      <c r="B11" s="3" t="str">
        <f>IF(Tabla4[[#This Row],[Bien afectado]]&gt;0,+VLOOKUP(Tabla4[[#This Row],[Bien afectado]],'2. Valoracion Comunitaria'!$A$13:G41,3,FALSE),"")</f>
        <v>Cultivos</v>
      </c>
      <c r="C11" s="3" t="s">
        <v>44</v>
      </c>
      <c r="D11" s="22">
        <v>0.1</v>
      </c>
      <c r="E11" s="3" t="str">
        <f>IF(Tabla4[[#This Row],[Bien afectado]]&gt;0,VLOOKUP(Tabla4[[#This Row],[Bien afectado]],'2. Valoracion Comunitaria'!$A$13:$B$116,2,FALSE),"")</f>
        <v>HECTAREA</v>
      </c>
      <c r="F11" s="3">
        <v>2</v>
      </c>
      <c r="G11" s="10">
        <f>IF(Tabla4[[#This Row],[Bien afectado]]&gt;0,VLOOKUP(Tabla4[[#This Row],[Bien afectado]],'2. Valoracion Comunitaria'!$A$13:$G$107,7,FALSE),"")</f>
        <v>1150000</v>
      </c>
      <c r="H11" s="10">
        <f>+IF(Tabla4[[#This Row],[Bien afectado]]&gt;0,Tabla4[[#This Row],[Valor unitario]]*Tabla4[[#This Row],[Cantidad]],"")*Tabla4[[#This Row],[% de afectación]]</f>
        <v>230000</v>
      </c>
    </row>
    <row r="12" spans="1:8" x14ac:dyDescent="0.2">
      <c r="A12" s="3" t="s">
        <v>101</v>
      </c>
      <c r="B12" s="3" t="str">
        <f>IF(Tabla4[[#This Row],[Bien afectado]]&gt;0,+VLOOKUP(Tabla4[[#This Row],[Bien afectado]],'2. Valoracion Comunitaria'!$A$13:G42,3,FALSE),"")</f>
        <v>Cultivos</v>
      </c>
      <c r="C12" s="3" t="s">
        <v>44</v>
      </c>
      <c r="D12" s="22">
        <v>0.2</v>
      </c>
      <c r="E12" s="3" t="str">
        <f>IF(Tabla4[[#This Row],[Bien afectado]]&gt;0,VLOOKUP(Tabla4[[#This Row],[Bien afectado]],'2. Valoracion Comunitaria'!$A$13:$B$116,2,FALSE),"")</f>
        <v>HECTAREA</v>
      </c>
      <c r="F12" s="3">
        <v>60</v>
      </c>
      <c r="G12" s="10">
        <f>IF(Tabla4[[#This Row],[Bien afectado]]&gt;0,VLOOKUP(Tabla4[[#This Row],[Bien afectado]],'2. Valoracion Comunitaria'!$A$13:$G$107,7,FALSE),"")</f>
        <v>1150000</v>
      </c>
      <c r="H12" s="10">
        <f>+IF(Tabla4[[#This Row],[Bien afectado]]&gt;0,Tabla4[[#This Row],[Valor unitario]]*Tabla4[[#This Row],[Cantidad]],"")*Tabla4[[#This Row],[% de afectación]]</f>
        <v>13800000</v>
      </c>
    </row>
    <row r="13" spans="1:8" x14ac:dyDescent="0.2">
      <c r="A13" s="3" t="s">
        <v>92</v>
      </c>
      <c r="B13" s="3" t="str">
        <f>IF(Tabla4[[#This Row],[Bien afectado]]&gt;0,+VLOOKUP(Tabla4[[#This Row],[Bien afectado]],'2. Valoracion Comunitaria'!$A$13:G43,3,FALSE),"")</f>
        <v>Cultivos</v>
      </c>
      <c r="C13" s="3" t="s">
        <v>44</v>
      </c>
      <c r="D13" s="22">
        <v>1</v>
      </c>
      <c r="E13" s="3" t="str">
        <f>IF(Tabla4[[#This Row],[Bien afectado]]&gt;0,VLOOKUP(Tabla4[[#This Row],[Bien afectado]],'2. Valoracion Comunitaria'!$A$13:$B$116,2,FALSE),"")</f>
        <v>HECTAREA</v>
      </c>
      <c r="F13" s="3">
        <v>1</v>
      </c>
      <c r="G13" s="10">
        <f>IF(Tabla4[[#This Row],[Bien afectado]]&gt;0,VLOOKUP(Tabla4[[#This Row],[Bien afectado]],'2. Valoracion Comunitaria'!$A$13:$G$107,7,FALSE),"")</f>
        <v>1150000</v>
      </c>
      <c r="H13" s="10">
        <f>+IF(Tabla4[[#This Row],[Bien afectado]]&gt;0,Tabla4[[#This Row],[Valor unitario]]*Tabla4[[#This Row],[Cantidad]],"")*Tabla4[[#This Row],[% de afectación]]</f>
        <v>1150000</v>
      </c>
    </row>
    <row r="14" spans="1:8" x14ac:dyDescent="0.2">
      <c r="A14" s="3" t="s">
        <v>97</v>
      </c>
      <c r="B14" s="3" t="str">
        <f>IF(Tabla4[[#This Row],[Bien afectado]]&gt;0,+VLOOKUP(Tabla4[[#This Row],[Bien afectado]],'2. Valoracion Comunitaria'!$A$13:G44,3,FALSE),"")</f>
        <v>Cultivos</v>
      </c>
      <c r="C14" s="3" t="s">
        <v>44</v>
      </c>
      <c r="D14" s="22">
        <v>1</v>
      </c>
      <c r="E14" s="3" t="str">
        <f>IF(Tabla4[[#This Row],[Bien afectado]]&gt;0,VLOOKUP(Tabla4[[#This Row],[Bien afectado]],'2. Valoracion Comunitaria'!$A$13:$B$116,2,FALSE),"")</f>
        <v>HECTAREA</v>
      </c>
      <c r="F14" s="3">
        <v>2</v>
      </c>
      <c r="G14" s="10">
        <f>IF(Tabla4[[#This Row],[Bien afectado]]&gt;0,VLOOKUP(Tabla4[[#This Row],[Bien afectado]],'2. Valoracion Comunitaria'!$A$13:$G$107,7,FALSE),"")</f>
        <v>1150000</v>
      </c>
      <c r="H14" s="10">
        <f>+IF(Tabla4[[#This Row],[Bien afectado]]&gt;0,Tabla4[[#This Row],[Valor unitario]]*Tabla4[[#This Row],[Cantidad]],"")*Tabla4[[#This Row],[% de afectación]]</f>
        <v>2300000</v>
      </c>
    </row>
    <row r="15" spans="1:8" x14ac:dyDescent="0.2">
      <c r="A15" s="3" t="s">
        <v>116</v>
      </c>
      <c r="B15" s="3" t="str">
        <f>IF(Tabla4[[#This Row],[Bien afectado]]&gt;0,+VLOOKUP(Tabla4[[#This Row],[Bien afectado]],'2. Valoracion Comunitaria'!$A$13:G45,3,FALSE),"")</f>
        <v>Animales</v>
      </c>
      <c r="C15" s="3" t="s">
        <v>46</v>
      </c>
      <c r="D15" s="22">
        <v>0.5</v>
      </c>
      <c r="E15" s="3" t="str">
        <f>IF(Tabla4[[#This Row],[Bien afectado]]&gt;0,VLOOKUP(Tabla4[[#This Row],[Bien afectado]],'2. Valoracion Comunitaria'!$A$13:$B$116,2,FALSE),"")</f>
        <v>UNIDADES</v>
      </c>
      <c r="F15" s="3">
        <v>3</v>
      </c>
      <c r="G15" s="10">
        <f>IF(Tabla4[[#This Row],[Bien afectado]]&gt;0,VLOOKUP(Tabla4[[#This Row],[Bien afectado]],'2. Valoracion Comunitaria'!$A$13:$G$107,7,FALSE),"")</f>
        <v>600000</v>
      </c>
      <c r="H15" s="10">
        <f>+IF(Tabla4[[#This Row],[Bien afectado]]&gt;0,Tabla4[[#This Row],[Valor unitario]]*Tabla4[[#This Row],[Cantidad]],"")*Tabla4[[#This Row],[% de afectación]]</f>
        <v>900000</v>
      </c>
    </row>
    <row r="16" spans="1:8" x14ac:dyDescent="0.2">
      <c r="A16" s="3" t="s">
        <v>104</v>
      </c>
      <c r="B16" s="3" t="str">
        <f>IF(Tabla4[[#This Row],[Bien afectado]]&gt;0,+VLOOKUP(Tabla4[[#This Row],[Bien afectado]],'2. Valoracion Comunitaria'!$A$13:G46,3,FALSE),"")</f>
        <v>Cultivos</v>
      </c>
      <c r="C16" s="3" t="s">
        <v>45</v>
      </c>
      <c r="D16" s="22">
        <v>0.25</v>
      </c>
      <c r="E16" s="3" t="str">
        <f>IF(Tabla4[[#This Row],[Bien afectado]]&gt;0,VLOOKUP(Tabla4[[#This Row],[Bien afectado]],'2. Valoracion Comunitaria'!$A$13:$B$116,2,FALSE),"")</f>
        <v>HECTAREA</v>
      </c>
      <c r="F16" s="3">
        <v>2</v>
      </c>
      <c r="G16" s="10">
        <f>IF(Tabla4[[#This Row],[Bien afectado]]&gt;0,VLOOKUP(Tabla4[[#This Row],[Bien afectado]],'2. Valoracion Comunitaria'!$A$13:$G$107,7,FALSE),"")</f>
        <v>1150000</v>
      </c>
      <c r="H16" s="10">
        <f>+IF(Tabla4[[#This Row],[Bien afectado]]&gt;0,Tabla4[[#This Row],[Valor unitario]]*Tabla4[[#This Row],[Cantidad]],"")*Tabla4[[#This Row],[% de afectación]]</f>
        <v>575000</v>
      </c>
    </row>
    <row r="17" spans="1:8" x14ac:dyDescent="0.2">
      <c r="A17" s="3" t="s">
        <v>106</v>
      </c>
      <c r="B17" s="3" t="str">
        <f>IF(Tabla4[[#This Row],[Bien afectado]]&gt;0,+VLOOKUP(Tabla4[[#This Row],[Bien afectado]],'2. Valoracion Comunitaria'!$A$13:G47,3,FALSE),"")</f>
        <v>Cultivos</v>
      </c>
      <c r="C17" s="3" t="s">
        <v>44</v>
      </c>
      <c r="D17" s="22">
        <v>0.15</v>
      </c>
      <c r="E17" s="3" t="str">
        <f>IF(Tabla4[[#This Row],[Bien afectado]]&gt;0,VLOOKUP(Tabla4[[#This Row],[Bien afectado]],'2. Valoracion Comunitaria'!$A$13:$B$116,2,FALSE),"")</f>
        <v>HECTAREA</v>
      </c>
      <c r="F17" s="3">
        <v>1</v>
      </c>
      <c r="G17" s="10">
        <f>IF(Tabla4[[#This Row],[Bien afectado]]&gt;0,VLOOKUP(Tabla4[[#This Row],[Bien afectado]],'2. Valoracion Comunitaria'!$A$13:$G$107,7,FALSE),"")</f>
        <v>1150000</v>
      </c>
      <c r="H17" s="10">
        <f>+IF(Tabla4[[#This Row],[Bien afectado]]&gt;0,Tabla4[[#This Row],[Valor unitario]]*Tabla4[[#This Row],[Cantidad]],"")*Tabla4[[#This Row],[% de afectación]]</f>
        <v>172500</v>
      </c>
    </row>
    <row r="18" spans="1:8" x14ac:dyDescent="0.2">
      <c r="A18" s="3" t="s">
        <v>116</v>
      </c>
      <c r="B18" s="3" t="str">
        <f>IF(Tabla4[[#This Row],[Bien afectado]]&gt;0,+VLOOKUP(Tabla4[[#This Row],[Bien afectado]],'2. Valoracion Comunitaria'!$A$13:G48,3,FALSE),"")</f>
        <v>Cultivos</v>
      </c>
      <c r="C18" s="3" t="s">
        <v>45</v>
      </c>
      <c r="D18" s="22">
        <v>1</v>
      </c>
      <c r="E18" s="3" t="str">
        <f>IF(Tabla4[[#This Row],[Bien afectado]]&gt;0,VLOOKUP(Tabla4[[#This Row],[Bien afectado]],'2. Valoracion Comunitaria'!$A$13:$B$116,2,FALSE),"")</f>
        <v>HECTAREA</v>
      </c>
      <c r="F18" s="3">
        <v>1</v>
      </c>
      <c r="G18" s="10">
        <f>IF(Tabla4[[#This Row],[Bien afectado]]&gt;0,VLOOKUP(Tabla4[[#This Row],[Bien afectado]],'2. Valoracion Comunitaria'!$A$13:$G$107,7,FALSE),"")</f>
        <v>1150000</v>
      </c>
      <c r="H18" s="10">
        <f>+IF(Tabla4[[#This Row],[Bien afectado]]&gt;0,Tabla4[[#This Row],[Valor unitario]]*Tabla4[[#This Row],[Cantidad]],"")*Tabla4[[#This Row],[% de afectación]]</f>
        <v>1150000</v>
      </c>
    </row>
    <row r="19" spans="1:8" x14ac:dyDescent="0.2">
      <c r="A19" s="3" t="s">
        <v>115</v>
      </c>
      <c r="B19" s="3" t="str">
        <f>IF(Tabla4[[#This Row],[Bien afectado]]&gt;0,+VLOOKUP(Tabla4[[#This Row],[Bien afectado]],'2. Valoracion Comunitaria'!$A$13:G49,3,FALSE),"")</f>
        <v>Cultivos</v>
      </c>
      <c r="C19" s="3" t="s">
        <v>41</v>
      </c>
      <c r="D19" s="22">
        <v>0.1</v>
      </c>
      <c r="E19" s="3" t="str">
        <f>IF(Tabla4[[#This Row],[Bien afectado]]&gt;0,VLOOKUP(Tabla4[[#This Row],[Bien afectado]],'2. Valoracion Comunitaria'!$A$13:$B$116,2,FALSE),"")</f>
        <v>HECTAREA</v>
      </c>
      <c r="F19" s="3">
        <v>2</v>
      </c>
      <c r="G19" s="10">
        <f>IF(Tabla4[[#This Row],[Bien afectado]]&gt;0,VLOOKUP(Tabla4[[#This Row],[Bien afectado]],'2. Valoracion Comunitaria'!$A$13:$G$107,7,FALSE),"")</f>
        <v>6000000</v>
      </c>
      <c r="H19" s="10">
        <f>+IF(Tabla4[[#This Row],[Bien afectado]]&gt;0,Tabla4[[#This Row],[Valor unitario]]*Tabla4[[#This Row],[Cantidad]],"")*Tabla4[[#This Row],[% de afectación]]</f>
        <v>1200000</v>
      </c>
    </row>
    <row r="20" spans="1:8" x14ac:dyDescent="0.2">
      <c r="A20" s="3" t="s">
        <v>117</v>
      </c>
      <c r="B20" s="3" t="str">
        <f>IF(Tabla4[[#This Row],[Bien afectado]]&gt;0,+VLOOKUP(Tabla4[[#This Row],[Bien afectado]],'2. Valoracion Comunitaria'!$A$13:G50,3,FALSE),"")</f>
        <v>Cultivos</v>
      </c>
      <c r="C20" s="3" t="s">
        <v>41</v>
      </c>
      <c r="D20" s="22">
        <v>0.05</v>
      </c>
      <c r="E20" s="3" t="str">
        <f>IF(Tabla4[[#This Row],[Bien afectado]]&gt;0,VLOOKUP(Tabla4[[#This Row],[Bien afectado]],'2. Valoracion Comunitaria'!$A$13:$B$116,2,FALSE),"")</f>
        <v>HECTAREA</v>
      </c>
      <c r="F20" s="3">
        <v>3</v>
      </c>
      <c r="G20" s="10">
        <f>IF(Tabla4[[#This Row],[Bien afectado]]&gt;0,VLOOKUP(Tabla4[[#This Row],[Bien afectado]],'2. Valoracion Comunitaria'!$A$13:$G$107,7,FALSE),"")</f>
        <v>6000000</v>
      </c>
      <c r="H20" s="10">
        <f>+IF(Tabla4[[#This Row],[Bien afectado]]&gt;0,Tabla4[[#This Row],[Valor unitario]]*Tabla4[[#This Row],[Cantidad]],"")*Tabla4[[#This Row],[% de afectación]]</f>
        <v>900000</v>
      </c>
    </row>
    <row r="21" spans="1:8" x14ac:dyDescent="0.2">
      <c r="A21" s="5" t="s">
        <v>116</v>
      </c>
      <c r="B21" s="5" t="str">
        <f>IF(Tabla4[[#This Row],[Bien afectado]]&gt;0,+VLOOKUP(Tabla4[[#This Row],[Bien afectado]],'2. Valoracion Comunitaria'!$A$13:G51,3,FALSE),"")</f>
        <v>Cultivos</v>
      </c>
      <c r="C21" s="3" t="s">
        <v>41</v>
      </c>
      <c r="D21" s="23">
        <v>0.1</v>
      </c>
      <c r="E21" s="5" t="str">
        <f>IF(Tabla4[[#This Row],[Bien afectado]]&gt;0,VLOOKUP(Tabla4[[#This Row],[Bien afectado]],'2. Valoracion Comunitaria'!$A$13:$B$116,2,FALSE),"")</f>
        <v>HECTAREA</v>
      </c>
      <c r="F21" s="5">
        <v>20</v>
      </c>
      <c r="G21" s="10">
        <f>IF(Tabla4[[#This Row],[Bien afectado]]&gt;0,VLOOKUP(Tabla4[[#This Row],[Bien afectado]],'2. Valoracion Comunitaria'!$A$13:$G$107,7,FALSE),"")</f>
        <v>6000000</v>
      </c>
      <c r="H21" s="10">
        <f>+IF(Tabla4[[#This Row],[Bien afectado]]&gt;0,Tabla4[[#This Row],[Valor unitario]]*Tabla4[[#This Row],[Cantidad]],"")*Tabla4[[#This Row],[% de afectación]]</f>
        <v>12000000</v>
      </c>
    </row>
    <row r="22" spans="1:8" x14ac:dyDescent="0.2">
      <c r="A22" s="5" t="s">
        <v>115</v>
      </c>
      <c r="B22" s="5" t="str">
        <f>IF(Tabla4[[#This Row],[Bien afectado]]&gt;0,+VLOOKUP(Tabla4[[#This Row],[Bien afectado]],'2. Valoracion Comunitaria'!$A$13:G52,3,FALSE),"")</f>
        <v>Cultivos</v>
      </c>
      <c r="C22" s="5" t="s">
        <v>44</v>
      </c>
      <c r="D22" s="23">
        <v>1</v>
      </c>
      <c r="E22" s="5" t="str">
        <f>IF(Tabla4[[#This Row],[Bien afectado]]&gt;0,VLOOKUP(Tabla4[[#This Row],[Bien afectado]],'2. Valoracion Comunitaria'!$A$13:$B$116,2,FALSE),"")</f>
        <v>HECTAREA</v>
      </c>
      <c r="F22" s="5">
        <v>2</v>
      </c>
      <c r="G22" s="10">
        <f>IF(Tabla4[[#This Row],[Bien afectado]]&gt;0,VLOOKUP(Tabla4[[#This Row],[Bien afectado]],'2. Valoracion Comunitaria'!$A$13:$G$107,7,FALSE),"")</f>
        <v>1150000</v>
      </c>
      <c r="H22" s="10">
        <f>+IF(Tabla4[[#This Row],[Bien afectado]]&gt;0,Tabla4[[#This Row],[Valor unitario]]*Tabla4[[#This Row],[Cantidad]],"")*Tabla4[[#This Row],[% de afectación]]</f>
        <v>2300000</v>
      </c>
    </row>
    <row r="23" spans="1:8" x14ac:dyDescent="0.2">
      <c r="A23" s="5" t="s">
        <v>116</v>
      </c>
      <c r="B23" s="5" t="str">
        <f>IF(Tabla4[[#This Row],[Bien afectado]]&gt;0,+VLOOKUP(Tabla4[[#This Row],[Bien afectado]],'2. Valoracion Comunitaria'!$A$13:G53,3,FALSE),"")</f>
        <v>Animales</v>
      </c>
      <c r="C23" s="5" t="s">
        <v>49</v>
      </c>
      <c r="D23" s="23">
        <v>0.5</v>
      </c>
      <c r="E23" s="5" t="str">
        <f>IF(Tabla4[[#This Row],[Bien afectado]]&gt;0,VLOOKUP(Tabla4[[#This Row],[Bien afectado]],'2. Valoracion Comunitaria'!$A$13:$B$116,2,FALSE),"")</f>
        <v>UNIDADES</v>
      </c>
      <c r="F23" s="5">
        <v>15</v>
      </c>
      <c r="G23" s="10">
        <f>IF(Tabla4[[#This Row],[Bien afectado]]&gt;0,VLOOKUP(Tabla4[[#This Row],[Bien afectado]],'2. Valoracion Comunitaria'!$A$13:$G$107,7,FALSE),"")</f>
        <v>42500</v>
      </c>
      <c r="H23" s="10">
        <f>+IF(Tabla4[[#This Row],[Bien afectado]]&gt;0,Tabla4[[#This Row],[Valor unitario]]*Tabla4[[#This Row],[Cantidad]],"")*Tabla4[[#This Row],[% de afectación]]</f>
        <v>318750</v>
      </c>
    </row>
    <row r="24" spans="1:8" x14ac:dyDescent="0.2">
      <c r="A24" s="5" t="s">
        <v>116</v>
      </c>
      <c r="B24" s="5" t="str">
        <f>IF(Tabla4[[#This Row],[Bien afectado]]&gt;0,+VLOOKUP(Tabla4[[#This Row],[Bien afectado]],'2. Valoracion Comunitaria'!$A$13:G54,3,FALSE),"")</f>
        <v>Animales</v>
      </c>
      <c r="C24" s="5" t="s">
        <v>49</v>
      </c>
      <c r="D24" s="23">
        <v>0.2</v>
      </c>
      <c r="E24" s="5" t="str">
        <f>IF(Tabla4[[#This Row],[Bien afectado]]&gt;0,VLOOKUP(Tabla4[[#This Row],[Bien afectado]],'2. Valoracion Comunitaria'!$A$13:$B$116,2,FALSE),"")</f>
        <v>UNIDADES</v>
      </c>
      <c r="F24" s="5">
        <v>12</v>
      </c>
      <c r="G24" s="10">
        <f>IF(Tabla4[[#This Row],[Bien afectado]]&gt;0,VLOOKUP(Tabla4[[#This Row],[Bien afectado]],'2. Valoracion Comunitaria'!$A$13:$G$107,7,FALSE),"")</f>
        <v>42500</v>
      </c>
      <c r="H24" s="10">
        <f>+IF(Tabla4[[#This Row],[Bien afectado]]&gt;0,Tabla4[[#This Row],[Valor unitario]]*Tabla4[[#This Row],[Cantidad]],"")*Tabla4[[#This Row],[% de afectación]]</f>
        <v>102000</v>
      </c>
    </row>
    <row r="25" spans="1:8" x14ac:dyDescent="0.2">
      <c r="A25" s="5" t="s">
        <v>101</v>
      </c>
      <c r="B25" s="5" t="str">
        <f>IF(Tabla4[[#This Row],[Bien afectado]]&gt;0,+VLOOKUP(Tabla4[[#This Row],[Bien afectado]],'2. Valoracion Comunitaria'!$A$13:G55,3,FALSE),"")</f>
        <v>Animales</v>
      </c>
      <c r="C25" s="5" t="s">
        <v>49</v>
      </c>
      <c r="D25" s="23">
        <v>1</v>
      </c>
      <c r="E25" s="5" t="str">
        <f>IF(Tabla4[[#This Row],[Bien afectado]]&gt;0,VLOOKUP(Tabla4[[#This Row],[Bien afectado]],'2. Valoracion Comunitaria'!$A$13:$B$116,2,FALSE),"")</f>
        <v>UNIDADES</v>
      </c>
      <c r="F25" s="5">
        <v>12</v>
      </c>
      <c r="G25" s="10">
        <f>IF(Tabla4[[#This Row],[Bien afectado]]&gt;0,VLOOKUP(Tabla4[[#This Row],[Bien afectado]],'2. Valoracion Comunitaria'!$A$13:$G$107,7,FALSE),"")</f>
        <v>42500</v>
      </c>
      <c r="H25" s="10">
        <f>+IF(Tabla4[[#This Row],[Bien afectado]]&gt;0,Tabla4[[#This Row],[Valor unitario]]*Tabla4[[#This Row],[Cantidad]],"")*Tabla4[[#This Row],[% de afectación]]</f>
        <v>510000</v>
      </c>
    </row>
    <row r="26" spans="1:8" x14ac:dyDescent="0.2">
      <c r="A26" s="5" t="s">
        <v>117</v>
      </c>
      <c r="B26" s="5" t="str">
        <f>IF(Tabla4[[#This Row],[Bien afectado]]&gt;0,+VLOOKUP(Tabla4[[#This Row],[Bien afectado]],'2. Valoracion Comunitaria'!$A$13:G56,3,FALSE),"")</f>
        <v>Cultivos</v>
      </c>
      <c r="C26" s="5" t="s">
        <v>45</v>
      </c>
      <c r="D26" s="23">
        <v>1</v>
      </c>
      <c r="E26" s="5" t="str">
        <f>IF(Tabla4[[#This Row],[Bien afectado]]&gt;0,VLOOKUP(Tabla4[[#This Row],[Bien afectado]],'2. Valoracion Comunitaria'!$A$13:$B$116,2,FALSE),"")</f>
        <v>HECTAREA</v>
      </c>
      <c r="F26" s="5">
        <v>5</v>
      </c>
      <c r="G26" s="10">
        <f>IF(Tabla4[[#This Row],[Bien afectado]]&gt;0,VLOOKUP(Tabla4[[#This Row],[Bien afectado]],'2. Valoracion Comunitaria'!$A$13:$G$107,7,FALSE),"")</f>
        <v>1150000</v>
      </c>
      <c r="H26" s="10">
        <f>+IF(Tabla4[[#This Row],[Bien afectado]]&gt;0,Tabla4[[#This Row],[Valor unitario]]*Tabla4[[#This Row],[Cantidad]],"")*Tabla4[[#This Row],[% de afectación]]</f>
        <v>5750000</v>
      </c>
    </row>
    <row r="27" spans="1:8" x14ac:dyDescent="0.2">
      <c r="A27" s="5" t="s">
        <v>101</v>
      </c>
      <c r="B27" s="5" t="str">
        <f>IF(Tabla4[[#This Row],[Bien afectado]]&gt;0,+VLOOKUP(Tabla4[[#This Row],[Bien afectado]],'2. Valoracion Comunitaria'!$A$13:G57,3,FALSE),"")</f>
        <v>Cultivos</v>
      </c>
      <c r="C27" s="5" t="s">
        <v>45</v>
      </c>
      <c r="D27" s="23">
        <v>0.5</v>
      </c>
      <c r="E27" s="5" t="str">
        <f>IF(Tabla4[[#This Row],[Bien afectado]]&gt;0,VLOOKUP(Tabla4[[#This Row],[Bien afectado]],'2. Valoracion Comunitaria'!$A$13:$B$116,2,FALSE),"")</f>
        <v>HECTAREA</v>
      </c>
      <c r="F27" s="5">
        <v>2</v>
      </c>
      <c r="G27" s="10">
        <f>IF(Tabla4[[#This Row],[Bien afectado]]&gt;0,VLOOKUP(Tabla4[[#This Row],[Bien afectado]],'2. Valoracion Comunitaria'!$A$13:$G$107,7,FALSE),"")</f>
        <v>1150000</v>
      </c>
      <c r="H27" s="10">
        <f>+IF(Tabla4[[#This Row],[Bien afectado]]&gt;0,Tabla4[[#This Row],[Valor unitario]]*Tabla4[[#This Row],[Cantidad]],"")*Tabla4[[#This Row],[% de afectación]]</f>
        <v>1150000</v>
      </c>
    </row>
    <row r="28" spans="1:8" x14ac:dyDescent="0.2">
      <c r="A28" s="5" t="s">
        <v>116</v>
      </c>
      <c r="B28" s="5" t="str">
        <f>IF(Tabla4[[#This Row],[Bien afectado]]&gt;0,+VLOOKUP(Tabla4[[#This Row],[Bien afectado]],'2. Valoracion Comunitaria'!$A$13:G58,3,FALSE),"")</f>
        <v>Cultivos</v>
      </c>
      <c r="C28" s="5" t="s">
        <v>45</v>
      </c>
      <c r="D28" s="23">
        <v>1</v>
      </c>
      <c r="E28" s="5" t="str">
        <f>IF(Tabla4[[#This Row],[Bien afectado]]&gt;0,VLOOKUP(Tabla4[[#This Row],[Bien afectado]],'2. Valoracion Comunitaria'!$A$13:$B$116,2,FALSE),"")</f>
        <v>HECTAREA</v>
      </c>
      <c r="F28" s="5">
        <v>5</v>
      </c>
      <c r="G28" s="10">
        <f>IF(Tabla4[[#This Row],[Bien afectado]]&gt;0,VLOOKUP(Tabla4[[#This Row],[Bien afectado]],'2. Valoracion Comunitaria'!$A$13:$G$107,7,FALSE),"")</f>
        <v>1150000</v>
      </c>
      <c r="H28" s="10">
        <f>+IF(Tabla4[[#This Row],[Bien afectado]]&gt;0,Tabla4[[#This Row],[Valor unitario]]*Tabla4[[#This Row],[Cantidad]],"")*Tabla4[[#This Row],[% de afectación]]</f>
        <v>5750000</v>
      </c>
    </row>
    <row r="29" spans="1:8" x14ac:dyDescent="0.2">
      <c r="A29" s="5" t="s">
        <v>115</v>
      </c>
      <c r="B29" s="5" t="str">
        <f>IF(Tabla4[[#This Row],[Bien afectado]]&gt;0,+VLOOKUP(Tabla4[[#This Row],[Bien afectado]],'2. Valoracion Comunitaria'!$A$13:G59,3,FALSE),"")</f>
        <v>Animales</v>
      </c>
      <c r="C29" s="5" t="s">
        <v>46</v>
      </c>
      <c r="D29" s="23">
        <v>0.5</v>
      </c>
      <c r="E29" s="5" t="str">
        <f>IF(Tabla4[[#This Row],[Bien afectado]]&gt;0,VLOOKUP(Tabla4[[#This Row],[Bien afectado]],'2. Valoracion Comunitaria'!$A$13:$B$116,2,FALSE),"")</f>
        <v>UNIDADES</v>
      </c>
      <c r="F29" s="5">
        <v>6</v>
      </c>
      <c r="G29" s="10">
        <f>IF(Tabla4[[#This Row],[Bien afectado]]&gt;0,VLOOKUP(Tabla4[[#This Row],[Bien afectado]],'2. Valoracion Comunitaria'!$A$13:$G$107,7,FALSE),"")</f>
        <v>600000</v>
      </c>
      <c r="H29" s="10">
        <f>+IF(Tabla4[[#This Row],[Bien afectado]]&gt;0,Tabla4[[#This Row],[Valor unitario]]*Tabla4[[#This Row],[Cantidad]],"")*Tabla4[[#This Row],[% de afectación]]</f>
        <v>1800000</v>
      </c>
    </row>
    <row r="30" spans="1:8" x14ac:dyDescent="0.2">
      <c r="A30" s="5" t="s">
        <v>116</v>
      </c>
      <c r="B30" s="5" t="str">
        <f>IF(Tabla4[[#This Row],[Bien afectado]]&gt;0,+VLOOKUP(Tabla4[[#This Row],[Bien afectado]],'2. Valoracion Comunitaria'!$A$13:G60,3,FALSE),"")</f>
        <v>Animales</v>
      </c>
      <c r="C30" s="5" t="s">
        <v>49</v>
      </c>
      <c r="D30" s="23">
        <v>0.25</v>
      </c>
      <c r="E30" s="5" t="str">
        <f>IF(Tabla4[[#This Row],[Bien afectado]]&gt;0,VLOOKUP(Tabla4[[#This Row],[Bien afectado]],'2. Valoracion Comunitaria'!$A$13:$B$116,2,FALSE),"")</f>
        <v>UNIDADES</v>
      </c>
      <c r="F30" s="5">
        <v>5</v>
      </c>
      <c r="G30" s="10">
        <f>IF(Tabla4[[#This Row],[Bien afectado]]&gt;0,VLOOKUP(Tabla4[[#This Row],[Bien afectado]],'2. Valoracion Comunitaria'!$A$13:$G$107,7,FALSE),"")</f>
        <v>42500</v>
      </c>
      <c r="H30" s="10">
        <f>+IF(Tabla4[[#This Row],[Bien afectado]]&gt;0,Tabla4[[#This Row],[Valor unitario]]*Tabla4[[#This Row],[Cantidad]],"")*Tabla4[[#This Row],[% de afectación]]</f>
        <v>53125</v>
      </c>
    </row>
    <row r="31" spans="1:8" x14ac:dyDescent="0.2">
      <c r="A31" s="5" t="s">
        <v>108</v>
      </c>
      <c r="B31" s="5" t="str">
        <f>IF(Tabla4[[#This Row],[Bien afectado]]&gt;0,+VLOOKUP(Tabla4[[#This Row],[Bien afectado]],'2. Valoracion Comunitaria'!$A$13:G61,3,FALSE),"")</f>
        <v>Animales</v>
      </c>
      <c r="C31" s="5" t="s">
        <v>49</v>
      </c>
      <c r="D31" s="23">
        <v>0.1</v>
      </c>
      <c r="E31" s="5" t="str">
        <f>IF(Tabla4[[#This Row],[Bien afectado]]&gt;0,VLOOKUP(Tabla4[[#This Row],[Bien afectado]],'2. Valoracion Comunitaria'!$A$13:$B$116,2,FALSE),"")</f>
        <v>UNIDADES</v>
      </c>
      <c r="F31" s="5">
        <v>2</v>
      </c>
      <c r="G31" s="10">
        <f>IF(Tabla4[[#This Row],[Bien afectado]]&gt;0,VLOOKUP(Tabla4[[#This Row],[Bien afectado]],'2. Valoracion Comunitaria'!$A$13:$G$107,7,FALSE),"")</f>
        <v>42500</v>
      </c>
      <c r="H31" s="10">
        <f>+IF(Tabla4[[#This Row],[Bien afectado]]&gt;0,Tabla4[[#This Row],[Valor unitario]]*Tabla4[[#This Row],[Cantidad]],"")*Tabla4[[#This Row],[% de afectación]]</f>
        <v>8500</v>
      </c>
    </row>
    <row r="32" spans="1:8" x14ac:dyDescent="0.2">
      <c r="A32" s="5" t="s">
        <v>101</v>
      </c>
      <c r="B32" s="5" t="str">
        <f>IF(Tabla4[[#This Row],[Bien afectado]]&gt;0,+VLOOKUP(Tabla4[[#This Row],[Bien afectado]],'2. Valoracion Comunitaria'!$A$13:G62,3,FALSE),"")</f>
        <v>Cultivos</v>
      </c>
      <c r="C32" s="5" t="s">
        <v>50</v>
      </c>
      <c r="D32" s="23">
        <v>0.5</v>
      </c>
      <c r="E32" s="5" t="str">
        <f>IF(Tabla4[[#This Row],[Bien afectado]]&gt;0,VLOOKUP(Tabla4[[#This Row],[Bien afectado]],'2. Valoracion Comunitaria'!$A$13:$B$116,2,FALSE),"")</f>
        <v>HECTAREA</v>
      </c>
      <c r="F32" s="5">
        <v>1</v>
      </c>
      <c r="G32" s="10">
        <f>IF(Tabla4[[#This Row],[Bien afectado]]&gt;0,VLOOKUP(Tabla4[[#This Row],[Bien afectado]],'2. Valoracion Comunitaria'!$A$13:$G$107,7,FALSE),"")</f>
        <v>2000000</v>
      </c>
      <c r="H32" s="10">
        <f>+IF(Tabla4[[#This Row],[Bien afectado]]&gt;0,Tabla4[[#This Row],[Valor unitario]]*Tabla4[[#This Row],[Cantidad]],"")*Tabla4[[#This Row],[% de afectación]]</f>
        <v>1000000</v>
      </c>
    </row>
    <row r="33" spans="1:8" x14ac:dyDescent="0.2">
      <c r="A33" s="5" t="s">
        <v>117</v>
      </c>
      <c r="B33" s="5" t="str">
        <f>IF(Tabla4[[#This Row],[Bien afectado]]&gt;0,+VLOOKUP(Tabla4[[#This Row],[Bien afectado]],'2. Valoracion Comunitaria'!$A$13:G63,3,FALSE),"")</f>
        <v>Cultivos</v>
      </c>
      <c r="C33" s="5" t="s">
        <v>50</v>
      </c>
      <c r="D33" s="23">
        <v>1</v>
      </c>
      <c r="E33" s="5" t="str">
        <f>IF(Tabla4[[#This Row],[Bien afectado]]&gt;0,VLOOKUP(Tabla4[[#This Row],[Bien afectado]],'2. Valoracion Comunitaria'!$A$13:$B$116,2,FALSE),"")</f>
        <v>HECTAREA</v>
      </c>
      <c r="F33" s="5">
        <v>5</v>
      </c>
      <c r="G33" s="10">
        <f>IF(Tabla4[[#This Row],[Bien afectado]]&gt;0,VLOOKUP(Tabla4[[#This Row],[Bien afectado]],'2. Valoracion Comunitaria'!$A$13:$G$107,7,FALSE),"")</f>
        <v>2000000</v>
      </c>
      <c r="H33" s="10">
        <f>+IF(Tabla4[[#This Row],[Bien afectado]]&gt;0,Tabla4[[#This Row],[Valor unitario]]*Tabla4[[#This Row],[Cantidad]],"")*Tabla4[[#This Row],[% de afectación]]</f>
        <v>10000000</v>
      </c>
    </row>
    <row r="34" spans="1:8" x14ac:dyDescent="0.2">
      <c r="A34" s="5" t="s">
        <v>101</v>
      </c>
      <c r="B34" s="5" t="str">
        <f>IF(Tabla4[[#This Row],[Bien afectado]]&gt;0,+VLOOKUP(Tabla4[[#This Row],[Bien afectado]],'2. Valoracion Comunitaria'!$A$13:G64,3,FALSE),"")</f>
        <v>Animales</v>
      </c>
      <c r="C34" s="5" t="s">
        <v>49</v>
      </c>
      <c r="D34" s="23">
        <v>1</v>
      </c>
      <c r="E34" s="5" t="str">
        <f>IF(Tabla4[[#This Row],[Bien afectado]]&gt;0,VLOOKUP(Tabla4[[#This Row],[Bien afectado]],'2. Valoracion Comunitaria'!$A$13:$B$116,2,FALSE),"")</f>
        <v>UNIDADES</v>
      </c>
      <c r="F34" s="5">
        <v>2</v>
      </c>
      <c r="G34" s="10">
        <f>IF(Tabla4[[#This Row],[Bien afectado]]&gt;0,VLOOKUP(Tabla4[[#This Row],[Bien afectado]],'2. Valoracion Comunitaria'!$A$13:$G$107,7,FALSE),"")</f>
        <v>42500</v>
      </c>
      <c r="H34" s="10">
        <f>+IF(Tabla4[[#This Row],[Bien afectado]]&gt;0,Tabla4[[#This Row],[Valor unitario]]*Tabla4[[#This Row],[Cantidad]],"")*Tabla4[[#This Row],[% de afectación]]</f>
        <v>85000</v>
      </c>
    </row>
    <row r="35" spans="1:8" x14ac:dyDescent="0.2">
      <c r="A35" s="5" t="s">
        <v>117</v>
      </c>
      <c r="B35" s="5" t="str">
        <f>IF(Tabla4[[#This Row],[Bien afectado]]&gt;0,+VLOOKUP(Tabla4[[#This Row],[Bien afectado]],'2. Valoracion Comunitaria'!$A$13:G65,3,FALSE),"")</f>
        <v>Cultivos</v>
      </c>
      <c r="C35" s="3" t="s">
        <v>44</v>
      </c>
      <c r="D35" s="23">
        <v>1</v>
      </c>
      <c r="E35" s="5" t="str">
        <f>IF(Tabla4[[#This Row],[Bien afectado]]&gt;0,VLOOKUP(Tabla4[[#This Row],[Bien afectado]],'2. Valoracion Comunitaria'!$A$13:$B$116,2,FALSE),"")</f>
        <v>HECTAREA</v>
      </c>
      <c r="F35" s="3">
        <v>2</v>
      </c>
      <c r="G35" s="10">
        <f>IF(Tabla4[[#This Row],[Bien afectado]]&gt;0,VLOOKUP(Tabla4[[#This Row],[Bien afectado]],'2. Valoracion Comunitaria'!$A$13:$G$107,7,FALSE),"")</f>
        <v>1150000</v>
      </c>
      <c r="H35" s="10">
        <f>+IF(Tabla4[[#This Row],[Bien afectado]]&gt;0,Tabla4[[#This Row],[Valor unitario]]*Tabla4[[#This Row],[Cantidad]],"")*Tabla4[[#This Row],[% de afectación]]</f>
        <v>2300000</v>
      </c>
    </row>
    <row r="36" spans="1:8" x14ac:dyDescent="0.2">
      <c r="A36" s="5" t="s">
        <v>101</v>
      </c>
      <c r="B36" s="5" t="str">
        <f>IF(Tabla4[[#This Row],[Bien afectado]]&gt;0,+VLOOKUP(Tabla4[[#This Row],[Bien afectado]],'2. Valoracion Comunitaria'!$A$13:G66,3,FALSE),"")</f>
        <v>Animales</v>
      </c>
      <c r="C36" s="3" t="s">
        <v>46</v>
      </c>
      <c r="D36" s="23">
        <v>1</v>
      </c>
      <c r="E36" s="5" t="str">
        <f>IF(Tabla4[[#This Row],[Bien afectado]]&gt;0,VLOOKUP(Tabla4[[#This Row],[Bien afectado]],'2. Valoracion Comunitaria'!$A$13:$B$116,2,FALSE),"")</f>
        <v>UNIDADES</v>
      </c>
      <c r="F36" s="3">
        <v>1</v>
      </c>
      <c r="G36" s="10">
        <f>IF(Tabla4[[#This Row],[Bien afectado]]&gt;0,VLOOKUP(Tabla4[[#This Row],[Bien afectado]],'2. Valoracion Comunitaria'!$A$13:$G$107,7,FALSE),"")</f>
        <v>600000</v>
      </c>
      <c r="H36" s="10">
        <f>+IF(Tabla4[[#This Row],[Bien afectado]]&gt;0,Tabla4[[#This Row],[Valor unitario]]*Tabla4[[#This Row],[Cantidad]],"")*Tabla4[[#This Row],[% de afectación]]</f>
        <v>600000</v>
      </c>
    </row>
    <row r="37" spans="1:8" x14ac:dyDescent="0.2">
      <c r="A37" s="5" t="s">
        <v>116</v>
      </c>
      <c r="B37" s="5" t="str">
        <f>IF(Tabla4[[#This Row],[Bien afectado]]&gt;0,+VLOOKUP(Tabla4[[#This Row],[Bien afectado]],'2. Valoracion Comunitaria'!$A$13:G67,3,FALSE),"")</f>
        <v>Cultivos</v>
      </c>
      <c r="C37" s="3" t="s">
        <v>41</v>
      </c>
      <c r="D37" s="23">
        <v>0.5</v>
      </c>
      <c r="E37" s="5" t="str">
        <f>IF(Tabla4[[#This Row],[Bien afectado]]&gt;0,VLOOKUP(Tabla4[[#This Row],[Bien afectado]],'2. Valoracion Comunitaria'!$A$13:$B$116,2,FALSE),"")</f>
        <v>HECTAREA</v>
      </c>
      <c r="F37" s="3">
        <v>1</v>
      </c>
      <c r="G37" s="10">
        <f>IF(Tabla4[[#This Row],[Bien afectado]]&gt;0,VLOOKUP(Tabla4[[#This Row],[Bien afectado]],'2. Valoracion Comunitaria'!$A$13:$G$107,7,FALSE),"")</f>
        <v>6000000</v>
      </c>
      <c r="H37" s="10">
        <f>+IF(Tabla4[[#This Row],[Bien afectado]]&gt;0,Tabla4[[#This Row],[Valor unitario]]*Tabla4[[#This Row],[Cantidad]],"")*Tabla4[[#This Row],[% de afectación]]</f>
        <v>3000000</v>
      </c>
    </row>
    <row r="38" spans="1:8" x14ac:dyDescent="0.2">
      <c r="A38" s="5" t="s">
        <v>115</v>
      </c>
      <c r="B38" s="5" t="str">
        <f>IF(Tabla4[[#This Row],[Bien afectado]]&gt;0,+VLOOKUP(Tabla4[[#This Row],[Bien afectado]],'2. Valoracion Comunitaria'!$A$13:G68,3,FALSE),"")</f>
        <v>Cultivos</v>
      </c>
      <c r="C38" s="3" t="s">
        <v>41</v>
      </c>
      <c r="D38" s="23">
        <v>1</v>
      </c>
      <c r="E38" s="5" t="str">
        <f>IF(Tabla4[[#This Row],[Bien afectado]]&gt;0,VLOOKUP(Tabla4[[#This Row],[Bien afectado]],'2. Valoracion Comunitaria'!$A$13:$B$116,2,FALSE),"")</f>
        <v>HECTAREA</v>
      </c>
      <c r="F38" s="3">
        <v>2</v>
      </c>
      <c r="G38" s="10">
        <f>IF(Tabla4[[#This Row],[Bien afectado]]&gt;0,VLOOKUP(Tabla4[[#This Row],[Bien afectado]],'2. Valoracion Comunitaria'!$A$13:$G$107,7,FALSE),"")</f>
        <v>6000000</v>
      </c>
      <c r="H38" s="10">
        <f>+IF(Tabla4[[#This Row],[Bien afectado]]&gt;0,Tabla4[[#This Row],[Valor unitario]]*Tabla4[[#This Row],[Cantidad]],"")*Tabla4[[#This Row],[% de afectación]]</f>
        <v>12000000</v>
      </c>
    </row>
    <row r="39" spans="1:8" x14ac:dyDescent="0.2">
      <c r="A39" s="5" t="s">
        <v>116</v>
      </c>
      <c r="B39" s="5" t="str">
        <f>IF(Tabla4[[#This Row],[Bien afectado]]&gt;0,+VLOOKUP(Tabla4[[#This Row],[Bien afectado]],'2. Valoracion Comunitaria'!$A$13:G69,3,FALSE),"")</f>
        <v>Cultivos</v>
      </c>
      <c r="C39" s="3" t="s">
        <v>41</v>
      </c>
      <c r="D39" s="23">
        <v>0.5</v>
      </c>
      <c r="E39" s="5" t="str">
        <f>IF(Tabla4[[#This Row],[Bien afectado]]&gt;0,VLOOKUP(Tabla4[[#This Row],[Bien afectado]],'2. Valoracion Comunitaria'!$A$13:$B$116,2,FALSE),"")</f>
        <v>HECTAREA</v>
      </c>
      <c r="F39" s="3">
        <v>3</v>
      </c>
      <c r="G39" s="10">
        <f>IF(Tabla4[[#This Row],[Bien afectado]]&gt;0,VLOOKUP(Tabla4[[#This Row],[Bien afectado]],'2. Valoracion Comunitaria'!$A$13:$G$107,7,FALSE),"")</f>
        <v>6000000</v>
      </c>
      <c r="H39" s="10">
        <f>+IF(Tabla4[[#This Row],[Bien afectado]]&gt;0,Tabla4[[#This Row],[Valor unitario]]*Tabla4[[#This Row],[Cantidad]],"")*Tabla4[[#This Row],[% de afectación]]</f>
        <v>9000000</v>
      </c>
    </row>
    <row r="40" spans="1:8" x14ac:dyDescent="0.2">
      <c r="A40" s="5" t="s">
        <v>108</v>
      </c>
      <c r="B40" s="5" t="str">
        <f>IF(Tabla4[[#This Row],[Bien afectado]]&gt;0,+VLOOKUP(Tabla4[[#This Row],[Bien afectado]],'2. Valoracion Comunitaria'!$A$13:G70,3,FALSE),"")</f>
        <v>Cultivos</v>
      </c>
      <c r="C40" s="5" t="s">
        <v>44</v>
      </c>
      <c r="D40" s="23">
        <v>0.25</v>
      </c>
      <c r="E40" s="5" t="str">
        <f>IF(Tabla4[[#This Row],[Bien afectado]]&gt;0,VLOOKUP(Tabla4[[#This Row],[Bien afectado]],'2. Valoracion Comunitaria'!$A$13:$B$116,2,FALSE),"")</f>
        <v>HECTAREA</v>
      </c>
      <c r="F40" s="5">
        <v>20</v>
      </c>
      <c r="G40" s="10">
        <f>IF(Tabla4[[#This Row],[Bien afectado]]&gt;0,VLOOKUP(Tabla4[[#This Row],[Bien afectado]],'2. Valoracion Comunitaria'!$A$13:$G$107,7,FALSE),"")</f>
        <v>1150000</v>
      </c>
      <c r="H40" s="10">
        <f>+IF(Tabla4[[#This Row],[Bien afectado]]&gt;0,Tabla4[[#This Row],[Valor unitario]]*Tabla4[[#This Row],[Cantidad]],"")*Tabla4[[#This Row],[% de afectación]]</f>
        <v>5750000</v>
      </c>
    </row>
    <row r="41" spans="1:8" x14ac:dyDescent="0.2">
      <c r="A41" s="5" t="s">
        <v>101</v>
      </c>
      <c r="B41" s="5" t="str">
        <f>IF(Tabla4[[#This Row],[Bien afectado]]&gt;0,+VLOOKUP(Tabla4[[#This Row],[Bien afectado]],'2. Valoracion Comunitaria'!$A$13:G71,3,FALSE),"")</f>
        <v>Cultivos</v>
      </c>
      <c r="C41" s="5" t="s">
        <v>44</v>
      </c>
      <c r="D41" s="23">
        <v>0.1</v>
      </c>
      <c r="E41" s="5" t="str">
        <f>IF(Tabla4[[#This Row],[Bien afectado]]&gt;0,VLOOKUP(Tabla4[[#This Row],[Bien afectado]],'2. Valoracion Comunitaria'!$A$13:$B$116,2,FALSE),"")</f>
        <v>HECTAREA</v>
      </c>
      <c r="F41" s="5">
        <v>2</v>
      </c>
      <c r="G41" s="10">
        <f>IF(Tabla4[[#This Row],[Bien afectado]]&gt;0,VLOOKUP(Tabla4[[#This Row],[Bien afectado]],'2. Valoracion Comunitaria'!$A$13:$G$107,7,FALSE),"")</f>
        <v>1150000</v>
      </c>
      <c r="H41" s="10">
        <f>+IF(Tabla4[[#This Row],[Bien afectado]]&gt;0,Tabla4[[#This Row],[Valor unitario]]*Tabla4[[#This Row],[Cantidad]],"")*Tabla4[[#This Row],[% de afectación]]</f>
        <v>230000</v>
      </c>
    </row>
    <row r="42" spans="1:8" x14ac:dyDescent="0.2">
      <c r="A42" s="5" t="s">
        <v>117</v>
      </c>
      <c r="B42" s="5" t="str">
        <f>IF(Tabla4[[#This Row],[Bien afectado]]&gt;0,+VLOOKUP(Tabla4[[#This Row],[Bien afectado]],'2. Valoracion Comunitaria'!$A$13:G72,3,FALSE),"")</f>
        <v>Cultivos</v>
      </c>
      <c r="C42" s="5" t="s">
        <v>44</v>
      </c>
      <c r="D42" s="23">
        <v>0.5</v>
      </c>
      <c r="E42" s="5" t="str">
        <f>IF(Tabla4[[#This Row],[Bien afectado]]&gt;0,VLOOKUP(Tabla4[[#This Row],[Bien afectado]],'2. Valoracion Comunitaria'!$A$13:$B$116,2,FALSE),"")</f>
        <v>HECTAREA</v>
      </c>
      <c r="F42" s="5">
        <v>3</v>
      </c>
      <c r="G42" s="10">
        <f>IF(Tabla4[[#This Row],[Bien afectado]]&gt;0,VLOOKUP(Tabla4[[#This Row],[Bien afectado]],'2. Valoracion Comunitaria'!$A$13:$G$107,7,FALSE),"")</f>
        <v>1150000</v>
      </c>
      <c r="H42" s="10">
        <f>+IF(Tabla4[[#This Row],[Bien afectado]]&gt;0,Tabla4[[#This Row],[Valor unitario]]*Tabla4[[#This Row],[Cantidad]],"")*Tabla4[[#This Row],[% de afectación]]</f>
        <v>1725000</v>
      </c>
    </row>
    <row r="43" spans="1:8" x14ac:dyDescent="0.2">
      <c r="A43" s="5" t="s">
        <v>101</v>
      </c>
      <c r="B43" s="5" t="str">
        <f>IF(Tabla4[[#This Row],[Bien afectado]]&gt;0,+VLOOKUP(Tabla4[[#This Row],[Bien afectado]],'2. Valoracion Comunitaria'!$A$13:G73,3,FALSE),"")</f>
        <v>Herramientas y equipos</v>
      </c>
      <c r="C43" s="5" t="s">
        <v>51</v>
      </c>
      <c r="D43" s="23">
        <v>1</v>
      </c>
      <c r="E43" s="5" t="str">
        <f>IF(Tabla4[[#This Row],[Bien afectado]]&gt;0,VLOOKUP(Tabla4[[#This Row],[Bien afectado]],'2. Valoracion Comunitaria'!$A$13:$B$116,2,FALSE),"")</f>
        <v>UNIDADES</v>
      </c>
      <c r="F43" s="5">
        <v>1</v>
      </c>
      <c r="G43" s="10">
        <f>IF(Tabla4[[#This Row],[Bien afectado]]&gt;0,VLOOKUP(Tabla4[[#This Row],[Bien afectado]],'2. Valoracion Comunitaria'!$A$13:$G$107,7,FALSE),"")</f>
        <v>1050000</v>
      </c>
      <c r="H43" s="10">
        <f>+IF(Tabla4[[#This Row],[Bien afectado]]&gt;0,Tabla4[[#This Row],[Valor unitario]]*Tabla4[[#This Row],[Cantidad]],"")*Tabla4[[#This Row],[% de afectación]]</f>
        <v>1050000</v>
      </c>
    </row>
    <row r="44" spans="1:8" x14ac:dyDescent="0.2">
      <c r="A44" s="5" t="s">
        <v>117</v>
      </c>
      <c r="B44" s="5" t="str">
        <f>IF(Tabla4[[#This Row],[Bien afectado]]&gt;0,+VLOOKUP(Tabla4[[#This Row],[Bien afectado]],'2. Valoracion Comunitaria'!$A$13:G74,3,FALSE),"")</f>
        <v>Herramientas y equipos</v>
      </c>
      <c r="C44" s="5" t="s">
        <v>53</v>
      </c>
      <c r="D44" s="23">
        <v>1</v>
      </c>
      <c r="E44" s="5" t="str">
        <f>IF(Tabla4[[#This Row],[Bien afectado]]&gt;0,VLOOKUP(Tabla4[[#This Row],[Bien afectado]],'2. Valoracion Comunitaria'!$A$13:$B$116,2,FALSE),"")</f>
        <v>UNIDADES</v>
      </c>
      <c r="F44" s="5">
        <v>1</v>
      </c>
      <c r="G44" s="10">
        <f>IF(Tabla4[[#This Row],[Bien afectado]]&gt;0,VLOOKUP(Tabla4[[#This Row],[Bien afectado]],'2. Valoracion Comunitaria'!$A$13:$G$107,7,FALSE),"")</f>
        <v>27500</v>
      </c>
      <c r="H44" s="10">
        <f>+IF(Tabla4[[#This Row],[Bien afectado]]&gt;0,Tabla4[[#This Row],[Valor unitario]]*Tabla4[[#This Row],[Cantidad]],"")*Tabla4[[#This Row],[% de afectación]]</f>
        <v>27500</v>
      </c>
    </row>
    <row r="45" spans="1:8" x14ac:dyDescent="0.2">
      <c r="A45" s="3" t="s">
        <v>97</v>
      </c>
      <c r="B45" s="3" t="str">
        <f>IF(Tabla4[[#This Row],[Bien afectado]]&gt;0,+VLOOKUP(Tabla4[[#This Row],[Bien afectado]],'2. Valoracion Comunitaria'!$A$13:G75,3,FALSE),"")</f>
        <v>Herramientas y equipos</v>
      </c>
      <c r="C45" s="3" t="s">
        <v>51</v>
      </c>
      <c r="D45" s="22">
        <v>1</v>
      </c>
      <c r="E45" s="5" t="str">
        <f>IF(Tabla4[[#This Row],[Bien afectado]]&gt;0,VLOOKUP(Tabla4[[#This Row],[Bien afectado]],'2. Valoracion Comunitaria'!$A$13:$B$116,2,FALSE),"")</f>
        <v>UNIDADES</v>
      </c>
      <c r="F45" s="5">
        <v>2</v>
      </c>
      <c r="G45" s="10">
        <f>IF(Tabla4[[#This Row],[Bien afectado]]&gt;0,VLOOKUP(Tabla4[[#This Row],[Bien afectado]],'2. Valoracion Comunitaria'!$A$13:$G$107,7,FALSE),"")</f>
        <v>1050000</v>
      </c>
      <c r="H45" s="10">
        <f>+IF(Tabla4[[#This Row],[Bien afectado]]&gt;0,Tabla4[[#This Row],[Valor unitario]]*Tabla4[[#This Row],[Cantidad]],"")*Tabla4[[#This Row],[% de afectación]]</f>
        <v>2100000</v>
      </c>
    </row>
    <row r="46" spans="1:8" x14ac:dyDescent="0.2">
      <c r="A46" s="3" t="s">
        <v>101</v>
      </c>
      <c r="B46" s="3" t="str">
        <f>IF(Tabla4[[#This Row],[Bien afectado]]&gt;0,+VLOOKUP(Tabla4[[#This Row],[Bien afectado]],'2. Valoracion Comunitaria'!$A$13:G76,3,FALSE),"")</f>
        <v>Herramientas y equipos</v>
      </c>
      <c r="C46" s="3" t="s">
        <v>51</v>
      </c>
      <c r="D46" s="22">
        <v>1</v>
      </c>
      <c r="E46" s="5" t="str">
        <f>IF(Tabla4[[#This Row],[Bien afectado]]&gt;0,VLOOKUP(Tabla4[[#This Row],[Bien afectado]],'2. Valoracion Comunitaria'!$A$13:$B$116,2,FALSE),"")</f>
        <v>UNIDADES</v>
      </c>
      <c r="F46" s="5">
        <v>2</v>
      </c>
      <c r="G46" s="10">
        <f>IF(Tabla4[[#This Row],[Bien afectado]]&gt;0,VLOOKUP(Tabla4[[#This Row],[Bien afectado]],'2. Valoracion Comunitaria'!$A$13:$G$107,7,FALSE),"")</f>
        <v>1050000</v>
      </c>
      <c r="H46" s="10">
        <f>+IF(Tabla4[[#This Row],[Bien afectado]]&gt;0,Tabla4[[#This Row],[Valor unitario]]*Tabla4[[#This Row],[Cantidad]],"")*Tabla4[[#This Row],[% de afectación]]</f>
        <v>2100000</v>
      </c>
    </row>
    <row r="47" spans="1:8" x14ac:dyDescent="0.2">
      <c r="A47" s="3" t="s">
        <v>92</v>
      </c>
      <c r="B47" s="3" t="str">
        <f>IF(Tabla4[[#This Row],[Bien afectado]]&gt;0,+VLOOKUP(Tabla4[[#This Row],[Bien afectado]],'2. Valoracion Comunitaria'!$A$13:G77,3,FALSE),"")</f>
        <v>Herramientas y equipos</v>
      </c>
      <c r="C47" s="3" t="s">
        <v>51</v>
      </c>
      <c r="D47" s="22">
        <v>1</v>
      </c>
      <c r="E47" s="5" t="str">
        <f>IF(Tabla4[[#This Row],[Bien afectado]]&gt;0,VLOOKUP(Tabla4[[#This Row],[Bien afectado]],'2. Valoracion Comunitaria'!$A$13:$B$116,2,FALSE),"")</f>
        <v>UNIDADES</v>
      </c>
      <c r="F47" s="5">
        <v>2</v>
      </c>
      <c r="G47" s="10">
        <f>IF(Tabla4[[#This Row],[Bien afectado]]&gt;0,VLOOKUP(Tabla4[[#This Row],[Bien afectado]],'2. Valoracion Comunitaria'!$A$13:$G$107,7,FALSE),"")</f>
        <v>1050000</v>
      </c>
      <c r="H47" s="10">
        <f>+IF(Tabla4[[#This Row],[Bien afectado]]&gt;0,Tabla4[[#This Row],[Valor unitario]]*Tabla4[[#This Row],[Cantidad]],"")*Tabla4[[#This Row],[% de afectación]]</f>
        <v>2100000</v>
      </c>
    </row>
    <row r="48" spans="1:8" x14ac:dyDescent="0.2">
      <c r="A48" s="3" t="s">
        <v>97</v>
      </c>
      <c r="B48" s="3" t="str">
        <f>IF(Tabla4[[#This Row],[Bien afectado]]&gt;0,+VLOOKUP(Tabla4[[#This Row],[Bien afectado]],'2. Valoracion Comunitaria'!$A$13:G78,3,FALSE),"")</f>
        <v>Herramientas y equipos</v>
      </c>
      <c r="C48" s="3" t="s">
        <v>51</v>
      </c>
      <c r="D48" s="22">
        <v>1</v>
      </c>
      <c r="E48" s="5" t="str">
        <f>IF(Tabla4[[#This Row],[Bien afectado]]&gt;0,VLOOKUP(Tabla4[[#This Row],[Bien afectado]],'2. Valoracion Comunitaria'!$A$13:$B$116,2,FALSE),"")</f>
        <v>UNIDADES</v>
      </c>
      <c r="F48" s="5">
        <v>2</v>
      </c>
      <c r="G48" s="10">
        <f>IF(Tabla4[[#This Row],[Bien afectado]]&gt;0,VLOOKUP(Tabla4[[#This Row],[Bien afectado]],'2. Valoracion Comunitaria'!$A$13:$G$107,7,FALSE),"")</f>
        <v>1050000</v>
      </c>
      <c r="H48" s="10">
        <f>+IF(Tabla4[[#This Row],[Bien afectado]]&gt;0,Tabla4[[#This Row],[Valor unitario]]*Tabla4[[#This Row],[Cantidad]],"")*Tabla4[[#This Row],[% de afectación]]</f>
        <v>2100000</v>
      </c>
    </row>
    <row r="49" spans="1:8" x14ac:dyDescent="0.2">
      <c r="A49" s="3" t="s">
        <v>116</v>
      </c>
      <c r="B49" s="3" t="str">
        <f>IF(Tabla4[[#This Row],[Bien afectado]]&gt;0,+VLOOKUP(Tabla4[[#This Row],[Bien afectado]],'2. Valoracion Comunitaria'!$A$13:G79,3,FALSE),"")</f>
        <v>Herramientas y equipos</v>
      </c>
      <c r="C49" s="3" t="s">
        <v>51</v>
      </c>
      <c r="D49" s="22">
        <v>1</v>
      </c>
      <c r="E49" s="5" t="str">
        <f>IF(Tabla4[[#This Row],[Bien afectado]]&gt;0,VLOOKUP(Tabla4[[#This Row],[Bien afectado]],'2. Valoracion Comunitaria'!$A$13:$B$116,2,FALSE),"")</f>
        <v>UNIDADES</v>
      </c>
      <c r="F49" s="5">
        <v>2</v>
      </c>
      <c r="G49" s="10">
        <f>IF(Tabla4[[#This Row],[Bien afectado]]&gt;0,VLOOKUP(Tabla4[[#This Row],[Bien afectado]],'2. Valoracion Comunitaria'!$A$13:$G$107,7,FALSE),"")</f>
        <v>1050000</v>
      </c>
      <c r="H49" s="10">
        <f>+IF(Tabla4[[#This Row],[Bien afectado]]&gt;0,Tabla4[[#This Row],[Valor unitario]]*Tabla4[[#This Row],[Cantidad]],"")*Tabla4[[#This Row],[% de afectación]]</f>
        <v>2100000</v>
      </c>
    </row>
    <row r="50" spans="1:8" x14ac:dyDescent="0.2">
      <c r="A50" s="3" t="s">
        <v>104</v>
      </c>
      <c r="B50" s="3" t="str">
        <f>IF(Tabla4[[#This Row],[Bien afectado]]&gt;0,+VLOOKUP(Tabla4[[#This Row],[Bien afectado]],'2. Valoracion Comunitaria'!$A$13:G80,3,FALSE),"")</f>
        <v>Herramientas y equipos</v>
      </c>
      <c r="C50" s="3" t="s">
        <v>51</v>
      </c>
      <c r="D50" s="22">
        <v>1</v>
      </c>
      <c r="E50" s="5" t="str">
        <f>IF(Tabla4[[#This Row],[Bien afectado]]&gt;0,VLOOKUP(Tabla4[[#This Row],[Bien afectado]],'2. Valoracion Comunitaria'!$A$13:$B$116,2,FALSE),"")</f>
        <v>UNIDADES</v>
      </c>
      <c r="F50" s="5">
        <v>2</v>
      </c>
      <c r="G50" s="10">
        <f>IF(Tabla4[[#This Row],[Bien afectado]]&gt;0,VLOOKUP(Tabla4[[#This Row],[Bien afectado]],'2. Valoracion Comunitaria'!$A$13:$G$107,7,FALSE),"")</f>
        <v>1050000</v>
      </c>
      <c r="H50" s="10">
        <f>+IF(Tabla4[[#This Row],[Bien afectado]]&gt;0,Tabla4[[#This Row],[Valor unitario]]*Tabla4[[#This Row],[Cantidad]],"")*Tabla4[[#This Row],[% de afectación]]</f>
        <v>2100000</v>
      </c>
    </row>
    <row r="51" spans="1:8" x14ac:dyDescent="0.2">
      <c r="A51" s="3" t="s">
        <v>106</v>
      </c>
      <c r="B51" s="3" t="str">
        <f>IF(Tabla4[[#This Row],[Bien afectado]]&gt;0,+VLOOKUP(Tabla4[[#This Row],[Bien afectado]],'2. Valoracion Comunitaria'!$A$13:G81,3,FALSE),"")</f>
        <v>Herramientas y equipos</v>
      </c>
      <c r="C51" s="3" t="s">
        <v>51</v>
      </c>
      <c r="D51" s="22">
        <v>1</v>
      </c>
      <c r="E51" s="5" t="str">
        <f>IF(Tabla4[[#This Row],[Bien afectado]]&gt;0,VLOOKUP(Tabla4[[#This Row],[Bien afectado]],'2. Valoracion Comunitaria'!$A$13:$B$116,2,FALSE),"")</f>
        <v>UNIDADES</v>
      </c>
      <c r="F51" s="5">
        <v>2</v>
      </c>
      <c r="G51" s="10">
        <f>IF(Tabla4[[#This Row],[Bien afectado]]&gt;0,VLOOKUP(Tabla4[[#This Row],[Bien afectado]],'2. Valoracion Comunitaria'!$A$13:$G$107,7,FALSE),"")</f>
        <v>1050000</v>
      </c>
      <c r="H51" s="10">
        <f>+IF(Tabla4[[#This Row],[Bien afectado]]&gt;0,Tabla4[[#This Row],[Valor unitario]]*Tabla4[[#This Row],[Cantidad]],"")*Tabla4[[#This Row],[% de afectación]]</f>
        <v>2100000</v>
      </c>
    </row>
    <row r="52" spans="1:8" x14ac:dyDescent="0.2">
      <c r="A52" s="3" t="s">
        <v>116</v>
      </c>
      <c r="B52" s="3" t="str">
        <f>IF(Tabla4[[#This Row],[Bien afectado]]&gt;0,+VLOOKUP(Tabla4[[#This Row],[Bien afectado]],'2. Valoracion Comunitaria'!$A$13:G82,3,FALSE),"")</f>
        <v>Herramientas y equipos</v>
      </c>
      <c r="C52" s="3" t="s">
        <v>51</v>
      </c>
      <c r="D52" s="22">
        <v>1</v>
      </c>
      <c r="E52" s="5" t="str">
        <f>IF(Tabla4[[#This Row],[Bien afectado]]&gt;0,VLOOKUP(Tabla4[[#This Row],[Bien afectado]],'2. Valoracion Comunitaria'!$A$13:$B$116,2,FALSE),"")</f>
        <v>UNIDADES</v>
      </c>
      <c r="F52" s="5">
        <v>2</v>
      </c>
      <c r="G52" s="10">
        <f>IF(Tabla4[[#This Row],[Bien afectado]]&gt;0,VLOOKUP(Tabla4[[#This Row],[Bien afectado]],'2. Valoracion Comunitaria'!$A$13:$G$107,7,FALSE),"")</f>
        <v>1050000</v>
      </c>
      <c r="H52" s="10">
        <f>+IF(Tabla4[[#This Row],[Bien afectado]]&gt;0,Tabla4[[#This Row],[Valor unitario]]*Tabla4[[#This Row],[Cantidad]],"")*Tabla4[[#This Row],[% de afectación]]</f>
        <v>2100000</v>
      </c>
    </row>
    <row r="53" spans="1:8" x14ac:dyDescent="0.2">
      <c r="A53" s="3" t="s">
        <v>115</v>
      </c>
      <c r="B53" s="3" t="str">
        <f>IF(Tabla4[[#This Row],[Bien afectado]]&gt;0,+VLOOKUP(Tabla4[[#This Row],[Bien afectado]],'2. Valoracion Comunitaria'!$A$13:G83,3,FALSE),"")</f>
        <v>Herramientas y equipos</v>
      </c>
      <c r="C53" s="3" t="s">
        <v>51</v>
      </c>
      <c r="D53" s="22">
        <v>1</v>
      </c>
      <c r="E53" s="5" t="str">
        <f>IF(Tabla4[[#This Row],[Bien afectado]]&gt;0,VLOOKUP(Tabla4[[#This Row],[Bien afectado]],'2. Valoracion Comunitaria'!$A$13:$B$116,2,FALSE),"")</f>
        <v>UNIDADES</v>
      </c>
      <c r="F53" s="5">
        <v>2</v>
      </c>
      <c r="G53" s="10">
        <f>IF(Tabla4[[#This Row],[Bien afectado]]&gt;0,VLOOKUP(Tabla4[[#This Row],[Bien afectado]],'2. Valoracion Comunitaria'!$A$13:$G$107,7,FALSE),"")</f>
        <v>1050000</v>
      </c>
      <c r="H53" s="10">
        <f>+IF(Tabla4[[#This Row],[Bien afectado]]&gt;0,Tabla4[[#This Row],[Valor unitario]]*Tabla4[[#This Row],[Cantidad]],"")*Tabla4[[#This Row],[% de afectación]]</f>
        <v>2100000</v>
      </c>
    </row>
    <row r="54" spans="1:8" x14ac:dyDescent="0.2">
      <c r="A54" s="3" t="s">
        <v>117</v>
      </c>
      <c r="B54" s="3" t="str">
        <f>IF(Tabla4[[#This Row],[Bien afectado]]&gt;0,+VLOOKUP(Tabla4[[#This Row],[Bien afectado]],'2. Valoracion Comunitaria'!$A$13:G84,3,FALSE),"")</f>
        <v>Herramientas y equipos</v>
      </c>
      <c r="C54" s="3" t="s">
        <v>53</v>
      </c>
      <c r="D54" s="22">
        <v>1</v>
      </c>
      <c r="E54" s="5" t="str">
        <f>IF(Tabla4[[#This Row],[Bien afectado]]&gt;0,VLOOKUP(Tabla4[[#This Row],[Bien afectado]],'2. Valoracion Comunitaria'!$A$13:$B$116,2,FALSE),"")</f>
        <v>UNIDADES</v>
      </c>
      <c r="F54" s="5">
        <v>2</v>
      </c>
      <c r="G54" s="10">
        <f>IF(Tabla4[[#This Row],[Bien afectado]]&gt;0,VLOOKUP(Tabla4[[#This Row],[Bien afectado]],'2. Valoracion Comunitaria'!$A$13:$G$107,7,FALSE),"")</f>
        <v>27500</v>
      </c>
      <c r="H54" s="10">
        <f>+IF(Tabla4[[#This Row],[Bien afectado]]&gt;0,Tabla4[[#This Row],[Valor unitario]]*Tabla4[[#This Row],[Cantidad]],"")*Tabla4[[#This Row],[% de afectación]]</f>
        <v>55000</v>
      </c>
    </row>
    <row r="55" spans="1:8" x14ac:dyDescent="0.2">
      <c r="A55" s="5" t="s">
        <v>116</v>
      </c>
      <c r="B55" s="5" t="str">
        <f>IF(Tabla4[[#This Row],[Bien afectado]]&gt;0,+VLOOKUP(Tabla4[[#This Row],[Bien afectado]],'2. Valoracion Comunitaria'!$A$13:G85,3,FALSE),"")</f>
        <v>Herramientas y equipos</v>
      </c>
      <c r="C55" s="3" t="s">
        <v>53</v>
      </c>
      <c r="D55" s="23">
        <v>1</v>
      </c>
      <c r="E55" s="5" t="str">
        <f>IF(Tabla4[[#This Row],[Bien afectado]]&gt;0,VLOOKUP(Tabla4[[#This Row],[Bien afectado]],'2. Valoracion Comunitaria'!$A$13:$B$116,2,FALSE),"")</f>
        <v>UNIDADES</v>
      </c>
      <c r="F55" s="5">
        <v>2</v>
      </c>
      <c r="G55" s="10">
        <f>IF(Tabla4[[#This Row],[Bien afectado]]&gt;0,VLOOKUP(Tabla4[[#This Row],[Bien afectado]],'2. Valoracion Comunitaria'!$A$13:$G$107,7,FALSE),"")</f>
        <v>27500</v>
      </c>
      <c r="H55" s="10">
        <f>+IF(Tabla4[[#This Row],[Bien afectado]]&gt;0,Tabla4[[#This Row],[Valor unitario]]*Tabla4[[#This Row],[Cantidad]],"")*Tabla4[[#This Row],[% de afectación]]</f>
        <v>55000</v>
      </c>
    </row>
    <row r="56" spans="1:8" x14ac:dyDescent="0.2">
      <c r="A56" s="5" t="s">
        <v>115</v>
      </c>
      <c r="B56" s="5" t="str">
        <f>IF(Tabla4[[#This Row],[Bien afectado]]&gt;0,+VLOOKUP(Tabla4[[#This Row],[Bien afectado]],'2. Valoracion Comunitaria'!$A$13:G86,3,FALSE),"")</f>
        <v>Herramientas y equipos</v>
      </c>
      <c r="C56" s="3" t="s">
        <v>53</v>
      </c>
      <c r="D56" s="23">
        <v>1</v>
      </c>
      <c r="E56" s="5" t="str">
        <f>IF(Tabla4[[#This Row],[Bien afectado]]&gt;0,VLOOKUP(Tabla4[[#This Row],[Bien afectado]],'2. Valoracion Comunitaria'!$A$13:$B$116,2,FALSE),"")</f>
        <v>UNIDADES</v>
      </c>
      <c r="F56" s="5">
        <v>2</v>
      </c>
      <c r="G56" s="10">
        <f>IF(Tabla4[[#This Row],[Bien afectado]]&gt;0,VLOOKUP(Tabla4[[#This Row],[Bien afectado]],'2. Valoracion Comunitaria'!$A$13:$G$107,7,FALSE),"")</f>
        <v>27500</v>
      </c>
      <c r="H56" s="10">
        <f>+IF(Tabla4[[#This Row],[Bien afectado]]&gt;0,Tabla4[[#This Row],[Valor unitario]]*Tabla4[[#This Row],[Cantidad]],"")*Tabla4[[#This Row],[% de afectación]]</f>
        <v>55000</v>
      </c>
    </row>
    <row r="57" spans="1:8" x14ac:dyDescent="0.2">
      <c r="A57" s="5" t="s">
        <v>116</v>
      </c>
      <c r="B57" s="5" t="str">
        <f>IF(Tabla4[[#This Row],[Bien afectado]]&gt;0,+VLOOKUP(Tabla4[[#This Row],[Bien afectado]],'2. Valoracion Comunitaria'!$A$13:G87,3,FALSE),"")</f>
        <v>Herramientas y equipos</v>
      </c>
      <c r="C57" s="3" t="s">
        <v>53</v>
      </c>
      <c r="D57" s="23">
        <v>1</v>
      </c>
      <c r="E57" s="5" t="str">
        <f>IF(Tabla4[[#This Row],[Bien afectado]]&gt;0,VLOOKUP(Tabla4[[#This Row],[Bien afectado]],'2. Valoracion Comunitaria'!$A$13:$B$116,2,FALSE),"")</f>
        <v>UNIDADES</v>
      </c>
      <c r="F57" s="5">
        <v>2</v>
      </c>
      <c r="G57" s="10">
        <f>IF(Tabla4[[#This Row],[Bien afectado]]&gt;0,VLOOKUP(Tabla4[[#This Row],[Bien afectado]],'2. Valoracion Comunitaria'!$A$13:$G$107,7,FALSE),"")</f>
        <v>27500</v>
      </c>
      <c r="H57" s="10">
        <f>+IF(Tabla4[[#This Row],[Bien afectado]]&gt;0,Tabla4[[#This Row],[Valor unitario]]*Tabla4[[#This Row],[Cantidad]],"")*Tabla4[[#This Row],[% de afectación]]</f>
        <v>55000</v>
      </c>
    </row>
    <row r="58" spans="1:8" x14ac:dyDescent="0.2">
      <c r="A58" s="5" t="s">
        <v>116</v>
      </c>
      <c r="B58" s="5" t="str">
        <f>IF(Tabla4[[#This Row],[Bien afectado]]&gt;0,+VLOOKUP(Tabla4[[#This Row],[Bien afectado]],'2. Valoracion Comunitaria'!$A$13:G88,3,FALSE),"")</f>
        <v>Herramientas y equipos</v>
      </c>
      <c r="C58" s="3" t="s">
        <v>53</v>
      </c>
      <c r="D58" s="23">
        <v>1</v>
      </c>
      <c r="E58" s="5" t="str">
        <f>IF(Tabla4[[#This Row],[Bien afectado]]&gt;0,VLOOKUP(Tabla4[[#This Row],[Bien afectado]],'2. Valoracion Comunitaria'!$A$13:$B$116,2,FALSE),"")</f>
        <v>UNIDADES</v>
      </c>
      <c r="F58" s="5">
        <v>2</v>
      </c>
      <c r="G58" s="10">
        <f>IF(Tabla4[[#This Row],[Bien afectado]]&gt;0,VLOOKUP(Tabla4[[#This Row],[Bien afectado]],'2. Valoracion Comunitaria'!$A$13:$G$107,7,FALSE),"")</f>
        <v>27500</v>
      </c>
      <c r="H58" s="10">
        <f>+IF(Tabla4[[#This Row],[Bien afectado]]&gt;0,Tabla4[[#This Row],[Valor unitario]]*Tabla4[[#This Row],[Cantidad]],"")*Tabla4[[#This Row],[% de afectación]]</f>
        <v>55000</v>
      </c>
    </row>
    <row r="59" spans="1:8" x14ac:dyDescent="0.2">
      <c r="A59" s="5" t="s">
        <v>101</v>
      </c>
      <c r="B59" s="5" t="str">
        <f>IF(Tabla4[[#This Row],[Bien afectado]]&gt;0,+VLOOKUP(Tabla4[[#This Row],[Bien afectado]],'2. Valoracion Comunitaria'!$A$13:G89,3,FALSE),"")</f>
        <v>Herramientas y equipos</v>
      </c>
      <c r="C59" s="3" t="s">
        <v>53</v>
      </c>
      <c r="D59" s="23">
        <v>1</v>
      </c>
      <c r="E59" s="5" t="str">
        <f>IF(Tabla4[[#This Row],[Bien afectado]]&gt;0,VLOOKUP(Tabla4[[#This Row],[Bien afectado]],'2. Valoracion Comunitaria'!$A$13:$B$116,2,FALSE),"")</f>
        <v>UNIDADES</v>
      </c>
      <c r="F59" s="5">
        <v>2</v>
      </c>
      <c r="G59" s="10">
        <f>IF(Tabla4[[#This Row],[Bien afectado]]&gt;0,VLOOKUP(Tabla4[[#This Row],[Bien afectado]],'2. Valoracion Comunitaria'!$A$13:$G$107,7,FALSE),"")</f>
        <v>27500</v>
      </c>
      <c r="H59" s="10">
        <f>+IF(Tabla4[[#This Row],[Bien afectado]]&gt;0,Tabla4[[#This Row],[Valor unitario]]*Tabla4[[#This Row],[Cantidad]],"")*Tabla4[[#This Row],[% de afectación]]</f>
        <v>55000</v>
      </c>
    </row>
    <row r="60" spans="1:8" x14ac:dyDescent="0.2">
      <c r="A60" s="3" t="s">
        <v>97</v>
      </c>
      <c r="B60" s="3" t="str">
        <f>IF(Tabla4[[#This Row],[Bien afectado]]&gt;0,+VLOOKUP(Tabla4[[#This Row],[Bien afectado]],'2. Valoracion Comunitaria'!$A$13:G90,3,FALSE),"")</f>
        <v>Herramientas y equipos</v>
      </c>
      <c r="C60" s="3" t="s">
        <v>51</v>
      </c>
      <c r="D60" s="22">
        <v>1</v>
      </c>
      <c r="E60" s="5" t="str">
        <f>IF(Tabla4[[#This Row],[Bien afectado]]&gt;0,VLOOKUP(Tabla4[[#This Row],[Bien afectado]],'2. Valoracion Comunitaria'!$A$13:$B$116,2,FALSE),"")</f>
        <v>UNIDADES</v>
      </c>
      <c r="F60" s="5">
        <v>2</v>
      </c>
      <c r="G60" s="10">
        <f>IF(Tabla4[[#This Row],[Bien afectado]]&gt;0,VLOOKUP(Tabla4[[#This Row],[Bien afectado]],'2. Valoracion Comunitaria'!$A$13:$G$107,7,FALSE),"")</f>
        <v>1050000</v>
      </c>
      <c r="H60" s="10">
        <f>+IF(Tabla4[[#This Row],[Bien afectado]]&gt;0,Tabla4[[#This Row],[Valor unitario]]*Tabla4[[#This Row],[Cantidad]],"")*Tabla4[[#This Row],[% de afectación]]</f>
        <v>2100000</v>
      </c>
    </row>
    <row r="61" spans="1:8" x14ac:dyDescent="0.2">
      <c r="A61" s="3" t="s">
        <v>101</v>
      </c>
      <c r="B61" s="3" t="str">
        <f>IF(Tabla4[[#This Row],[Bien afectado]]&gt;0,+VLOOKUP(Tabla4[[#This Row],[Bien afectado]],'2. Valoracion Comunitaria'!$A$13:G91,3,FALSE),"")</f>
        <v>Herramientas y equipos</v>
      </c>
      <c r="C61" s="3" t="s">
        <v>54</v>
      </c>
      <c r="D61" s="22">
        <v>1</v>
      </c>
      <c r="E61" s="5" t="str">
        <f>IF(Tabla4[[#This Row],[Bien afectado]]&gt;0,VLOOKUP(Tabla4[[#This Row],[Bien afectado]],'2. Valoracion Comunitaria'!$A$13:$B$116,2,FALSE),"")</f>
        <v>UNIDADES</v>
      </c>
      <c r="F61" s="5">
        <v>1</v>
      </c>
      <c r="G61" s="10">
        <f>IF(Tabla4[[#This Row],[Bien afectado]]&gt;0,VLOOKUP(Tabla4[[#This Row],[Bien afectado]],'2. Valoracion Comunitaria'!$A$13:$G$107,7,FALSE),"")</f>
        <v>200000</v>
      </c>
      <c r="H61" s="10">
        <f>+IF(Tabla4[[#This Row],[Bien afectado]]&gt;0,Tabla4[[#This Row],[Valor unitario]]*Tabla4[[#This Row],[Cantidad]],"")*Tabla4[[#This Row],[% de afectación]]</f>
        <v>200000</v>
      </c>
    </row>
    <row r="62" spans="1:8" x14ac:dyDescent="0.2">
      <c r="A62" s="3" t="s">
        <v>92</v>
      </c>
      <c r="B62" s="3" t="str">
        <f>IF(Tabla4[[#This Row],[Bien afectado]]&gt;0,+VLOOKUP(Tabla4[[#This Row],[Bien afectado]],'2. Valoracion Comunitaria'!$A$13:G92,3,FALSE),"")</f>
        <v>Herramientas y equipos</v>
      </c>
      <c r="C62" s="3" t="s">
        <v>54</v>
      </c>
      <c r="D62" s="22">
        <v>1</v>
      </c>
      <c r="E62" s="5" t="str">
        <f>IF(Tabla4[[#This Row],[Bien afectado]]&gt;0,VLOOKUP(Tabla4[[#This Row],[Bien afectado]],'2. Valoracion Comunitaria'!$A$13:$B$116,2,FALSE),"")</f>
        <v>UNIDADES</v>
      </c>
      <c r="F62" s="5">
        <v>1</v>
      </c>
      <c r="G62" s="10">
        <f>IF(Tabla4[[#This Row],[Bien afectado]]&gt;0,VLOOKUP(Tabla4[[#This Row],[Bien afectado]],'2. Valoracion Comunitaria'!$A$13:$G$107,7,FALSE),"")</f>
        <v>200000</v>
      </c>
      <c r="H62" s="10">
        <f>+IF(Tabla4[[#This Row],[Bien afectado]]&gt;0,Tabla4[[#This Row],[Valor unitario]]*Tabla4[[#This Row],[Cantidad]],"")*Tabla4[[#This Row],[% de afectación]]</f>
        <v>200000</v>
      </c>
    </row>
    <row r="63" spans="1:8" x14ac:dyDescent="0.2">
      <c r="A63" s="3" t="s">
        <v>97</v>
      </c>
      <c r="B63" s="3" t="str">
        <f>IF(Tabla4[[#This Row],[Bien afectado]]&gt;0,+VLOOKUP(Tabla4[[#This Row],[Bien afectado]],'2. Valoracion Comunitaria'!$A$13:G93,3,FALSE),"")</f>
        <v>Herramientas y equipos</v>
      </c>
      <c r="C63" s="3" t="s">
        <v>54</v>
      </c>
      <c r="D63" s="22">
        <v>1</v>
      </c>
      <c r="E63" s="5" t="str">
        <f>IF(Tabla4[[#This Row],[Bien afectado]]&gt;0,VLOOKUP(Tabla4[[#This Row],[Bien afectado]],'2. Valoracion Comunitaria'!$A$13:$B$116,2,FALSE),"")</f>
        <v>UNIDADES</v>
      </c>
      <c r="F63" s="5">
        <v>1</v>
      </c>
      <c r="G63" s="10">
        <f>IF(Tabla4[[#This Row],[Bien afectado]]&gt;0,VLOOKUP(Tabla4[[#This Row],[Bien afectado]],'2. Valoracion Comunitaria'!$A$13:$G$107,7,FALSE),"")</f>
        <v>200000</v>
      </c>
      <c r="H63" s="10">
        <f>+IF(Tabla4[[#This Row],[Bien afectado]]&gt;0,Tabla4[[#This Row],[Valor unitario]]*Tabla4[[#This Row],[Cantidad]],"")*Tabla4[[#This Row],[% de afectación]]</f>
        <v>200000</v>
      </c>
    </row>
    <row r="64" spans="1:8" x14ac:dyDescent="0.2">
      <c r="A64" s="3" t="s">
        <v>116</v>
      </c>
      <c r="B64" s="3" t="str">
        <f>IF(Tabla4[[#This Row],[Bien afectado]]&gt;0,+VLOOKUP(Tabla4[[#This Row],[Bien afectado]],'2. Valoracion Comunitaria'!$A$13:G94,3,FALSE),"")</f>
        <v>Herramientas y equipos</v>
      </c>
      <c r="C64" s="3" t="s">
        <v>54</v>
      </c>
      <c r="D64" s="22">
        <v>1</v>
      </c>
      <c r="E64" s="5" t="str">
        <f>IF(Tabla4[[#This Row],[Bien afectado]]&gt;0,VLOOKUP(Tabla4[[#This Row],[Bien afectado]],'2. Valoracion Comunitaria'!$A$13:$B$116,2,FALSE),"")</f>
        <v>UNIDADES</v>
      </c>
      <c r="F64" s="5">
        <v>1</v>
      </c>
      <c r="G64" s="10">
        <f>IF(Tabla4[[#This Row],[Bien afectado]]&gt;0,VLOOKUP(Tabla4[[#This Row],[Bien afectado]],'2. Valoracion Comunitaria'!$A$13:$G$107,7,FALSE),"")</f>
        <v>200000</v>
      </c>
      <c r="H64" s="10">
        <f>+IF(Tabla4[[#This Row],[Bien afectado]]&gt;0,Tabla4[[#This Row],[Valor unitario]]*Tabla4[[#This Row],[Cantidad]],"")*Tabla4[[#This Row],[% de afectación]]</f>
        <v>200000</v>
      </c>
    </row>
    <row r="65" spans="1:8" x14ac:dyDescent="0.2">
      <c r="A65" s="3" t="s">
        <v>104</v>
      </c>
      <c r="B65" s="3" t="str">
        <f>IF(Tabla4[[#This Row],[Bien afectado]]&gt;0,+VLOOKUP(Tabla4[[#This Row],[Bien afectado]],'2. Valoracion Comunitaria'!$A$13:G95,3,FALSE),"")</f>
        <v>Herramientas y equipos</v>
      </c>
      <c r="C65" s="3" t="s">
        <v>54</v>
      </c>
      <c r="D65" s="22">
        <v>1</v>
      </c>
      <c r="E65" s="5" t="str">
        <f>IF(Tabla4[[#This Row],[Bien afectado]]&gt;0,VLOOKUP(Tabla4[[#This Row],[Bien afectado]],'2. Valoracion Comunitaria'!$A$13:$B$116,2,FALSE),"")</f>
        <v>UNIDADES</v>
      </c>
      <c r="F65" s="5">
        <v>1</v>
      </c>
      <c r="G65" s="10">
        <f>IF(Tabla4[[#This Row],[Bien afectado]]&gt;0,VLOOKUP(Tabla4[[#This Row],[Bien afectado]],'2. Valoracion Comunitaria'!$A$13:$G$107,7,FALSE),"")</f>
        <v>200000</v>
      </c>
      <c r="H65" s="10">
        <f>+IF(Tabla4[[#This Row],[Bien afectado]]&gt;0,Tabla4[[#This Row],[Valor unitario]]*Tabla4[[#This Row],[Cantidad]],"")*Tabla4[[#This Row],[% de afectación]]</f>
        <v>200000</v>
      </c>
    </row>
    <row r="66" spans="1:8" x14ac:dyDescent="0.2">
      <c r="A66" s="3" t="s">
        <v>106</v>
      </c>
      <c r="B66" s="3" t="str">
        <f>IF(Tabla4[[#This Row],[Bien afectado]]&gt;0,+VLOOKUP(Tabla4[[#This Row],[Bien afectado]],'2. Valoracion Comunitaria'!$A$13:G96,3,FALSE),"")</f>
        <v>Herramientas y equipos</v>
      </c>
      <c r="C66" s="3" t="s">
        <v>54</v>
      </c>
      <c r="D66" s="22">
        <v>1</v>
      </c>
      <c r="E66" s="5" t="str">
        <f>IF(Tabla4[[#This Row],[Bien afectado]]&gt;0,VLOOKUP(Tabla4[[#This Row],[Bien afectado]],'2. Valoracion Comunitaria'!$A$13:$B$116,2,FALSE),"")</f>
        <v>UNIDADES</v>
      </c>
      <c r="F66" s="5">
        <v>1</v>
      </c>
      <c r="G66" s="10">
        <f>IF(Tabla4[[#This Row],[Bien afectado]]&gt;0,VLOOKUP(Tabla4[[#This Row],[Bien afectado]],'2. Valoracion Comunitaria'!$A$13:$G$107,7,FALSE),"")</f>
        <v>200000</v>
      </c>
      <c r="H66" s="10">
        <f>+IF(Tabla4[[#This Row],[Bien afectado]]&gt;0,Tabla4[[#This Row],[Valor unitario]]*Tabla4[[#This Row],[Cantidad]],"")*Tabla4[[#This Row],[% de afectación]]</f>
        <v>200000</v>
      </c>
    </row>
    <row r="67" spans="1:8" x14ac:dyDescent="0.2">
      <c r="A67" s="3" t="s">
        <v>116</v>
      </c>
      <c r="B67" s="3" t="str">
        <f>IF(Tabla4[[#This Row],[Bien afectado]]&gt;0,+VLOOKUP(Tabla4[[#This Row],[Bien afectado]],'2. Valoracion Comunitaria'!$A$13:G97,3,FALSE),"")</f>
        <v>Herramientas y equipos</v>
      </c>
      <c r="C67" s="3" t="s">
        <v>54</v>
      </c>
      <c r="D67" s="22">
        <v>1</v>
      </c>
      <c r="E67" s="5" t="str">
        <f>IF(Tabla4[[#This Row],[Bien afectado]]&gt;0,VLOOKUP(Tabla4[[#This Row],[Bien afectado]],'2. Valoracion Comunitaria'!$A$13:$B$116,2,FALSE),"")</f>
        <v>UNIDADES</v>
      </c>
      <c r="F67" s="5">
        <v>1</v>
      </c>
      <c r="G67" s="10">
        <f>IF(Tabla4[[#This Row],[Bien afectado]]&gt;0,VLOOKUP(Tabla4[[#This Row],[Bien afectado]],'2. Valoracion Comunitaria'!$A$13:$G$107,7,FALSE),"")</f>
        <v>200000</v>
      </c>
      <c r="H67" s="10">
        <f>+IF(Tabla4[[#This Row],[Bien afectado]]&gt;0,Tabla4[[#This Row],[Valor unitario]]*Tabla4[[#This Row],[Cantidad]],"")*Tabla4[[#This Row],[% de afectación]]</f>
        <v>200000</v>
      </c>
    </row>
    <row r="68" spans="1:8" x14ac:dyDescent="0.2">
      <c r="A68" s="3" t="s">
        <v>115</v>
      </c>
      <c r="B68" s="3" t="str">
        <f>IF(Tabla4[[#This Row],[Bien afectado]]&gt;0,+VLOOKUP(Tabla4[[#This Row],[Bien afectado]],'2. Valoracion Comunitaria'!$A$13:G98,3,FALSE),"")</f>
        <v>Herramientas y equipos</v>
      </c>
      <c r="C68" s="3" t="s">
        <v>51</v>
      </c>
      <c r="D68" s="22">
        <v>1</v>
      </c>
      <c r="E68" s="5" t="str">
        <f>IF(Tabla4[[#This Row],[Bien afectado]]&gt;0,VLOOKUP(Tabla4[[#This Row],[Bien afectado]],'2. Valoracion Comunitaria'!$A$13:$B$116,2,FALSE),"")</f>
        <v>UNIDADES</v>
      </c>
      <c r="F68" s="5">
        <v>2</v>
      </c>
      <c r="G68" s="10">
        <f>IF(Tabla4[[#This Row],[Bien afectado]]&gt;0,VLOOKUP(Tabla4[[#This Row],[Bien afectado]],'2. Valoracion Comunitaria'!$A$13:$G$107,7,FALSE),"")</f>
        <v>1050000</v>
      </c>
      <c r="H68" s="10">
        <f>+IF(Tabla4[[#This Row],[Bien afectado]]&gt;0,Tabla4[[#This Row],[Valor unitario]]*Tabla4[[#This Row],[Cantidad]],"")*Tabla4[[#This Row],[% de afectación]]</f>
        <v>2100000</v>
      </c>
    </row>
    <row r="69" spans="1:8" x14ac:dyDescent="0.2">
      <c r="A69" s="3" t="s">
        <v>117</v>
      </c>
      <c r="B69" s="3" t="str">
        <f>IF(Tabla4[[#This Row],[Bien afectado]]&gt;0,+VLOOKUP(Tabla4[[#This Row],[Bien afectado]],'2. Valoracion Comunitaria'!$A$13:G99,3,FALSE),"")</f>
        <v>Herramientas y equipos</v>
      </c>
      <c r="C69" s="3" t="s">
        <v>53</v>
      </c>
      <c r="D69" s="22">
        <v>1</v>
      </c>
      <c r="E69" s="5" t="str">
        <f>IF(Tabla4[[#This Row],[Bien afectado]]&gt;0,VLOOKUP(Tabla4[[#This Row],[Bien afectado]],'2. Valoracion Comunitaria'!$A$13:$B$116,2,FALSE),"")</f>
        <v>UNIDADES</v>
      </c>
      <c r="F69" s="5">
        <v>2</v>
      </c>
      <c r="G69" s="10">
        <f>IF(Tabla4[[#This Row],[Bien afectado]]&gt;0,VLOOKUP(Tabla4[[#This Row],[Bien afectado]],'2. Valoracion Comunitaria'!$A$13:$G$107,7,FALSE),"")</f>
        <v>27500</v>
      </c>
      <c r="H69" s="10">
        <f>+IF(Tabla4[[#This Row],[Bien afectado]]&gt;0,Tabla4[[#This Row],[Valor unitario]]*Tabla4[[#This Row],[Cantidad]],"")*Tabla4[[#This Row],[% de afectación]]</f>
        <v>55000</v>
      </c>
    </row>
    <row r="70" spans="1:8" x14ac:dyDescent="0.2">
      <c r="A70" s="5" t="s">
        <v>116</v>
      </c>
      <c r="B70" s="5" t="str">
        <f>IF(Tabla4[[#This Row],[Bien afectado]]&gt;0,+VLOOKUP(Tabla4[[#This Row],[Bien afectado]],'2. Valoracion Comunitaria'!$A$13:G100,3,FALSE),"")</f>
        <v>Herramientas y equipos</v>
      </c>
      <c r="C70" s="3" t="s">
        <v>53</v>
      </c>
      <c r="D70" s="23">
        <v>1</v>
      </c>
      <c r="E70" s="5" t="str">
        <f>IF(Tabla4[[#This Row],[Bien afectado]]&gt;0,VLOOKUP(Tabla4[[#This Row],[Bien afectado]],'2. Valoracion Comunitaria'!$A$13:$B$116,2,FALSE),"")</f>
        <v>UNIDADES</v>
      </c>
      <c r="F70" s="5">
        <v>2</v>
      </c>
      <c r="G70" s="10">
        <f>IF(Tabla4[[#This Row],[Bien afectado]]&gt;0,VLOOKUP(Tabla4[[#This Row],[Bien afectado]],'2. Valoracion Comunitaria'!$A$13:$G$107,7,FALSE),"")</f>
        <v>27500</v>
      </c>
      <c r="H70" s="10">
        <f>+IF(Tabla4[[#This Row],[Bien afectado]]&gt;0,Tabla4[[#This Row],[Valor unitario]]*Tabla4[[#This Row],[Cantidad]],"")*Tabla4[[#This Row],[% de afectación]]</f>
        <v>55000</v>
      </c>
    </row>
    <row r="71" spans="1:8" x14ac:dyDescent="0.2">
      <c r="A71" s="5" t="s">
        <v>115</v>
      </c>
      <c r="B71" s="5" t="str">
        <f>IF(Tabla4[[#This Row],[Bien afectado]]&gt;0,+VLOOKUP(Tabla4[[#This Row],[Bien afectado]],'2. Valoracion Comunitaria'!$A$13:G101,3,FALSE),"")</f>
        <v>Herramientas y equipos</v>
      </c>
      <c r="C71" s="3" t="s">
        <v>53</v>
      </c>
      <c r="D71" s="23">
        <v>1</v>
      </c>
      <c r="E71" s="5" t="str">
        <f>IF(Tabla4[[#This Row],[Bien afectado]]&gt;0,VLOOKUP(Tabla4[[#This Row],[Bien afectado]],'2. Valoracion Comunitaria'!$A$13:$B$116,2,FALSE),"")</f>
        <v>UNIDADES</v>
      </c>
      <c r="F71" s="5">
        <v>2</v>
      </c>
      <c r="G71" s="10">
        <f>IF(Tabla4[[#This Row],[Bien afectado]]&gt;0,VLOOKUP(Tabla4[[#This Row],[Bien afectado]],'2. Valoracion Comunitaria'!$A$13:$G$107,7,FALSE),"")</f>
        <v>27500</v>
      </c>
      <c r="H71" s="10">
        <f>+IF(Tabla4[[#This Row],[Bien afectado]]&gt;0,Tabla4[[#This Row],[Valor unitario]]*Tabla4[[#This Row],[Cantidad]],"")*Tabla4[[#This Row],[% de afectación]]</f>
        <v>55000</v>
      </c>
    </row>
    <row r="72" spans="1:8" x14ac:dyDescent="0.2">
      <c r="A72" s="5" t="s">
        <v>116</v>
      </c>
      <c r="B72" s="5" t="str">
        <f>IF(Tabla4[[#This Row],[Bien afectado]]&gt;0,+VLOOKUP(Tabla4[[#This Row],[Bien afectado]],'2. Valoracion Comunitaria'!$A$13:G102,3,FALSE),"")</f>
        <v>Herramientas y equipos</v>
      </c>
      <c r="C72" s="3" t="s">
        <v>53</v>
      </c>
      <c r="D72" s="23">
        <v>1</v>
      </c>
      <c r="E72" s="5" t="str">
        <f>IF(Tabla4[[#This Row],[Bien afectado]]&gt;0,VLOOKUP(Tabla4[[#This Row],[Bien afectado]],'2. Valoracion Comunitaria'!$A$13:$B$116,2,FALSE),"")</f>
        <v>UNIDADES</v>
      </c>
      <c r="F72" s="5">
        <v>2</v>
      </c>
      <c r="G72" s="10">
        <f>IF(Tabla4[[#This Row],[Bien afectado]]&gt;0,VLOOKUP(Tabla4[[#This Row],[Bien afectado]],'2. Valoracion Comunitaria'!$A$13:$G$107,7,FALSE),"")</f>
        <v>27500</v>
      </c>
      <c r="H72" s="10">
        <f>+IF(Tabla4[[#This Row],[Bien afectado]]&gt;0,Tabla4[[#This Row],[Valor unitario]]*Tabla4[[#This Row],[Cantidad]],"")*Tabla4[[#This Row],[% de afectación]]</f>
        <v>55000</v>
      </c>
    </row>
    <row r="73" spans="1:8" x14ac:dyDescent="0.2">
      <c r="A73" s="5" t="s">
        <v>116</v>
      </c>
      <c r="B73" s="5" t="str">
        <f>IF(Tabla4[[#This Row],[Bien afectado]]&gt;0,+VLOOKUP(Tabla4[[#This Row],[Bien afectado]],'2. Valoracion Comunitaria'!$A$13:G103,3,FALSE),"")</f>
        <v>Herramientas y equipos</v>
      </c>
      <c r="C73" s="3" t="s">
        <v>53</v>
      </c>
      <c r="D73" s="23">
        <v>1</v>
      </c>
      <c r="E73" s="5" t="str">
        <f>IF(Tabla4[[#This Row],[Bien afectado]]&gt;0,VLOOKUP(Tabla4[[#This Row],[Bien afectado]],'2. Valoracion Comunitaria'!$A$13:$B$116,2,FALSE),"")</f>
        <v>UNIDADES</v>
      </c>
      <c r="F73" s="5">
        <v>2</v>
      </c>
      <c r="G73" s="10">
        <f>IF(Tabla4[[#This Row],[Bien afectado]]&gt;0,VLOOKUP(Tabla4[[#This Row],[Bien afectado]],'2. Valoracion Comunitaria'!$A$13:$G$107,7,FALSE),"")</f>
        <v>27500</v>
      </c>
      <c r="H73" s="10">
        <f>+IF(Tabla4[[#This Row],[Bien afectado]]&gt;0,Tabla4[[#This Row],[Valor unitario]]*Tabla4[[#This Row],[Cantidad]],"")*Tabla4[[#This Row],[% de afectación]]</f>
        <v>55000</v>
      </c>
    </row>
    <row r="74" spans="1:8" x14ac:dyDescent="0.2">
      <c r="A74" s="5" t="s">
        <v>101</v>
      </c>
      <c r="B74" s="5" t="str">
        <f>IF(Tabla4[[#This Row],[Bien afectado]]&gt;0,+VLOOKUP(Tabla4[[#This Row],[Bien afectado]],'2. Valoracion Comunitaria'!$A$13:G104,3,FALSE),"")</f>
        <v>Herramientas y equipos</v>
      </c>
      <c r="C74" s="3" t="s">
        <v>53</v>
      </c>
      <c r="D74" s="23">
        <v>1</v>
      </c>
      <c r="E74" s="5" t="str">
        <f>IF(Tabla4[[#This Row],[Bien afectado]]&gt;0,VLOOKUP(Tabla4[[#This Row],[Bien afectado]],'2. Valoracion Comunitaria'!$A$13:$B$116,2,FALSE),"")</f>
        <v>UNIDADES</v>
      </c>
      <c r="F74" s="5">
        <v>2</v>
      </c>
      <c r="G74" s="10">
        <f>IF(Tabla4[[#This Row],[Bien afectado]]&gt;0,VLOOKUP(Tabla4[[#This Row],[Bien afectado]],'2. Valoracion Comunitaria'!$A$13:$G$107,7,FALSE),"")</f>
        <v>27500</v>
      </c>
      <c r="H74" s="10">
        <f>+IF(Tabla4[[#This Row],[Bien afectado]]&gt;0,Tabla4[[#This Row],[Valor unitario]]*Tabla4[[#This Row],[Cantidad]],"")*Tabla4[[#This Row],[% de afectación]]</f>
        <v>55000</v>
      </c>
    </row>
    <row r="75" spans="1:8" x14ac:dyDescent="0.2">
      <c r="B75" s="5" t="str">
        <f>IF(Tabla4[[#This Row],[Bien afectado]]&gt;0,+VLOOKUP(Tabla4[[#This Row],[Bien afectado]],'2. Valoracion Comunitaria'!$A$13:G105,3,FALSE),"")</f>
        <v/>
      </c>
      <c r="D75" s="23"/>
      <c r="E75" s="5" t="str">
        <f>IF(Tabla4[[#This Row],[Bien afectado]]&gt;0,VLOOKUP(Tabla4[[#This Row],[Bien afectado]],'2. Valoracion Comunitaria'!$A$13:$B$116,2,FALSE),"")</f>
        <v/>
      </c>
      <c r="G75" s="10" t="str">
        <f>IF(Tabla4[[#This Row],[Bien afectado]]&gt;0,VLOOKUP(Tabla4[[#This Row],[Bien afectado]],'2. Valoracion Comunitaria'!$A$13:$G$107,7,FALSE),"")</f>
        <v/>
      </c>
      <c r="H75" s="10" t="e">
        <f>+IF(Tabla4[[#This Row],[Bien afectado]]&gt;0,Tabla4[[#This Row],[Valor unitario]]*Tabla4[[#This Row],[Cantidad]],"")*Tabla4[[#This Row],[% de afectación]]</f>
        <v>#VALUE!</v>
      </c>
    </row>
    <row r="76" spans="1:8" x14ac:dyDescent="0.2">
      <c r="B76" s="5" t="str">
        <f>IF(Tabla4[[#This Row],[Bien afectado]]&gt;0,+VLOOKUP(Tabla4[[#This Row],[Bien afectado]],'2. Valoracion Comunitaria'!$A$13:G106,3,FALSE),"")</f>
        <v/>
      </c>
      <c r="D76" s="23"/>
      <c r="E76" s="5" t="str">
        <f>IF(Tabla4[[#This Row],[Bien afectado]]&gt;0,VLOOKUP(Tabla4[[#This Row],[Bien afectado]],'2. Valoracion Comunitaria'!$A$13:$B$116,2,FALSE),"")</f>
        <v/>
      </c>
      <c r="G76" s="10" t="str">
        <f>IF(Tabla4[[#This Row],[Bien afectado]]&gt;0,VLOOKUP(Tabla4[[#This Row],[Bien afectado]],'2. Valoracion Comunitaria'!$A$13:$G$107,7,FALSE),"")</f>
        <v/>
      </c>
      <c r="H76" s="10" t="e">
        <f>+IF(Tabla4[[#This Row],[Bien afectado]]&gt;0,Tabla4[[#This Row],[Valor unitario]]*Tabla4[[#This Row],[Cantidad]],"")*Tabla4[[#This Row],[% de afectación]]</f>
        <v>#VALUE!</v>
      </c>
    </row>
    <row r="77" spans="1:8" x14ac:dyDescent="0.2">
      <c r="B77" s="5" t="str">
        <f>IF(Tabla4[[#This Row],[Bien afectado]]&gt;0,+VLOOKUP(Tabla4[[#This Row],[Bien afectado]],'2. Valoracion Comunitaria'!$A$13:G107,3,FALSE),"")</f>
        <v/>
      </c>
      <c r="D77" s="23"/>
      <c r="E77" s="5" t="str">
        <f>IF(Tabla4[[#This Row],[Bien afectado]]&gt;0,VLOOKUP(Tabla4[[#This Row],[Bien afectado]],'2. Valoracion Comunitaria'!$A$13:$B$116,2,FALSE),"")</f>
        <v/>
      </c>
      <c r="G77" s="10" t="str">
        <f>IF(Tabla4[[#This Row],[Bien afectado]]&gt;0,VLOOKUP(Tabla4[[#This Row],[Bien afectado]],'2. Valoracion Comunitaria'!$A$13:$G$107,7,FALSE),"")</f>
        <v/>
      </c>
      <c r="H77" s="10" t="e">
        <f>+IF(Tabla4[[#This Row],[Bien afectado]]&gt;0,Tabla4[[#This Row],[Valor unitario]]*Tabla4[[#This Row],[Cantidad]],"")*Tabla4[[#This Row],[% de afectación]]</f>
        <v>#VALUE!</v>
      </c>
    </row>
    <row r="78" spans="1:8" x14ac:dyDescent="0.2">
      <c r="B78" s="5" t="str">
        <f>IF(Tabla4[[#This Row],[Bien afectado]]&gt;0,+VLOOKUP(Tabla4[[#This Row],[Bien afectado]],'2. Valoracion Comunitaria'!$A$13:G108,3,FALSE),"")</f>
        <v/>
      </c>
      <c r="D78" s="23"/>
      <c r="E78" s="5" t="str">
        <f>IF(Tabla4[[#This Row],[Bien afectado]]&gt;0,VLOOKUP(Tabla4[[#This Row],[Bien afectado]],'2. Valoracion Comunitaria'!$A$13:$B$116,2,FALSE),"")</f>
        <v/>
      </c>
      <c r="G78" s="10" t="str">
        <f>IF(Tabla4[[#This Row],[Bien afectado]]&gt;0,VLOOKUP(Tabla4[[#This Row],[Bien afectado]],'2. Valoracion Comunitaria'!$A$13:$G$107,7,FALSE),"")</f>
        <v/>
      </c>
      <c r="H78" s="10" t="e">
        <f>+IF(Tabla4[[#This Row],[Bien afectado]]&gt;0,Tabla4[[#This Row],[Valor unitario]]*Tabla4[[#This Row],[Cantidad]],"")*Tabla4[[#This Row],[% de afectación]]</f>
        <v>#VALUE!</v>
      </c>
    </row>
    <row r="79" spans="1:8" x14ac:dyDescent="0.2">
      <c r="B79" s="5" t="str">
        <f>IF(Tabla4[[#This Row],[Bien afectado]]&gt;0,+VLOOKUP(Tabla4[[#This Row],[Bien afectado]],'2. Valoracion Comunitaria'!$A$13:G109,3,FALSE),"")</f>
        <v/>
      </c>
      <c r="D79" s="23"/>
      <c r="E79" s="5" t="str">
        <f>IF(Tabla4[[#This Row],[Bien afectado]]&gt;0,VLOOKUP(Tabla4[[#This Row],[Bien afectado]],'2. Valoracion Comunitaria'!$A$13:$B$116,2,FALSE),"")</f>
        <v/>
      </c>
      <c r="G79" s="10" t="str">
        <f>IF(Tabla4[[#This Row],[Bien afectado]]&gt;0,VLOOKUP(Tabla4[[#This Row],[Bien afectado]],'2. Valoracion Comunitaria'!$A$13:$G$107,7,FALSE),"")</f>
        <v/>
      </c>
      <c r="H79" s="10" t="e">
        <f>+IF(Tabla4[[#This Row],[Bien afectado]]&gt;0,Tabla4[[#This Row],[Valor unitario]]*Tabla4[[#This Row],[Cantidad]],"")*Tabla4[[#This Row],[% de afectación]]</f>
        <v>#VALUE!</v>
      </c>
    </row>
    <row r="80" spans="1:8" x14ac:dyDescent="0.2">
      <c r="B80" s="5" t="str">
        <f>IF(Tabla4[[#This Row],[Bien afectado]]&gt;0,+VLOOKUP(Tabla4[[#This Row],[Bien afectado]],'2. Valoracion Comunitaria'!$A$13:G110,3,FALSE),"")</f>
        <v/>
      </c>
      <c r="D80" s="23"/>
      <c r="E80" s="5" t="str">
        <f>IF(Tabla4[[#This Row],[Bien afectado]]&gt;0,VLOOKUP(Tabla4[[#This Row],[Bien afectado]],'2. Valoracion Comunitaria'!$A$13:$B$116,2,FALSE),"")</f>
        <v/>
      </c>
      <c r="G80" s="10" t="str">
        <f>IF(Tabla4[[#This Row],[Bien afectado]]&gt;0,VLOOKUP(Tabla4[[#This Row],[Bien afectado]],'2. Valoracion Comunitaria'!$A$13:$G$107,7,FALSE),"")</f>
        <v/>
      </c>
      <c r="H80" s="10" t="e">
        <f>+IF(Tabla4[[#This Row],[Bien afectado]]&gt;0,Tabla4[[#This Row],[Valor unitario]]*Tabla4[[#This Row],[Cantidad]],"")*Tabla4[[#This Row],[% de afectación]]</f>
        <v>#VALUE!</v>
      </c>
    </row>
    <row r="81" spans="2:8" x14ac:dyDescent="0.2">
      <c r="B81" s="5" t="str">
        <f>IF(Tabla4[[#This Row],[Bien afectado]]&gt;0,+VLOOKUP(Tabla4[[#This Row],[Bien afectado]],'2. Valoracion Comunitaria'!$A$13:G111,3,FALSE),"")</f>
        <v/>
      </c>
      <c r="D81" s="23"/>
      <c r="E81" s="5" t="str">
        <f>IF(Tabla4[[#This Row],[Bien afectado]]&gt;0,VLOOKUP(Tabla4[[#This Row],[Bien afectado]],'2. Valoracion Comunitaria'!$A$13:$B$116,2,FALSE),"")</f>
        <v/>
      </c>
      <c r="G81" s="10" t="str">
        <f>IF(Tabla4[[#This Row],[Bien afectado]]&gt;0,VLOOKUP(Tabla4[[#This Row],[Bien afectado]],'2. Valoracion Comunitaria'!$A$13:$G$107,7,FALSE),"")</f>
        <v/>
      </c>
      <c r="H81" s="10" t="e">
        <f>+IF(Tabla4[[#This Row],[Bien afectado]]&gt;0,Tabla4[[#This Row],[Valor unitario]]*Tabla4[[#This Row],[Cantidad]],"")*Tabla4[[#This Row],[% de afectación]]</f>
        <v>#VALUE!</v>
      </c>
    </row>
    <row r="82" spans="2:8" x14ac:dyDescent="0.2">
      <c r="B82" s="5" t="str">
        <f>IF(Tabla4[[#This Row],[Bien afectado]]&gt;0,+VLOOKUP(Tabla4[[#This Row],[Bien afectado]],'2. Valoracion Comunitaria'!$A$13:G112,3,FALSE),"")</f>
        <v/>
      </c>
      <c r="D82" s="23"/>
      <c r="E82" s="5" t="str">
        <f>IF(Tabla4[[#This Row],[Bien afectado]]&gt;0,VLOOKUP(Tabla4[[#This Row],[Bien afectado]],'2. Valoracion Comunitaria'!$A$13:$B$116,2,FALSE),"")</f>
        <v/>
      </c>
      <c r="G82" s="10" t="str">
        <f>IF(Tabla4[[#This Row],[Bien afectado]]&gt;0,VLOOKUP(Tabla4[[#This Row],[Bien afectado]],'2. Valoracion Comunitaria'!$A$13:$G$107,7,FALSE),"")</f>
        <v/>
      </c>
      <c r="H82" s="10" t="e">
        <f>+IF(Tabla4[[#This Row],[Bien afectado]]&gt;0,Tabla4[[#This Row],[Valor unitario]]*Tabla4[[#This Row],[Cantidad]],"")*Tabla4[[#This Row],[% de afectación]]</f>
        <v>#VALUE!</v>
      </c>
    </row>
    <row r="83" spans="2:8" x14ac:dyDescent="0.2">
      <c r="B83" s="5" t="str">
        <f>IF(Tabla4[[#This Row],[Bien afectado]]&gt;0,+VLOOKUP(Tabla4[[#This Row],[Bien afectado]],'2. Valoracion Comunitaria'!$A$13:G113,3,FALSE),"")</f>
        <v/>
      </c>
      <c r="D83" s="23"/>
      <c r="E83" s="5" t="str">
        <f>IF(Tabla4[[#This Row],[Bien afectado]]&gt;0,VLOOKUP(Tabla4[[#This Row],[Bien afectado]],'2. Valoracion Comunitaria'!$A$13:$B$116,2,FALSE),"")</f>
        <v/>
      </c>
      <c r="G83" s="10" t="str">
        <f>IF(Tabla4[[#This Row],[Bien afectado]]&gt;0,VLOOKUP(Tabla4[[#This Row],[Bien afectado]],'2. Valoracion Comunitaria'!$A$13:$G$107,7,FALSE),"")</f>
        <v/>
      </c>
      <c r="H83" s="10" t="e">
        <f>+IF(Tabla4[[#This Row],[Bien afectado]]&gt;0,Tabla4[[#This Row],[Valor unitario]]*Tabla4[[#This Row],[Cantidad]],"")*Tabla4[[#This Row],[% de afectación]]</f>
        <v>#VALUE!</v>
      </c>
    </row>
    <row r="84" spans="2:8" x14ac:dyDescent="0.2">
      <c r="B84" s="5" t="str">
        <f>IF(Tabla4[[#This Row],[Bien afectado]]&gt;0,+VLOOKUP(Tabla4[[#This Row],[Bien afectado]],'2. Valoracion Comunitaria'!$A$13:G114,3,FALSE),"")</f>
        <v/>
      </c>
      <c r="D84" s="23"/>
      <c r="E84" s="5" t="str">
        <f>IF(Tabla4[[#This Row],[Bien afectado]]&gt;0,VLOOKUP(Tabla4[[#This Row],[Bien afectado]],'2. Valoracion Comunitaria'!$A$13:$B$116,2,FALSE),"")</f>
        <v/>
      </c>
      <c r="G84" s="10" t="str">
        <f>IF(Tabla4[[#This Row],[Bien afectado]]&gt;0,VLOOKUP(Tabla4[[#This Row],[Bien afectado]],'2. Valoracion Comunitaria'!$A$13:$G$107,7,FALSE),"")</f>
        <v/>
      </c>
      <c r="H84" s="10" t="e">
        <f>+IF(Tabla4[[#This Row],[Bien afectado]]&gt;0,Tabla4[[#This Row],[Valor unitario]]*Tabla4[[#This Row],[Cantidad]],"")*Tabla4[[#This Row],[% de afectación]]</f>
        <v>#VALUE!</v>
      </c>
    </row>
    <row r="85" spans="2:8" x14ac:dyDescent="0.2">
      <c r="B85" s="5" t="str">
        <f>IF(Tabla4[[#This Row],[Bien afectado]]&gt;0,+VLOOKUP(Tabla4[[#This Row],[Bien afectado]],'2. Valoracion Comunitaria'!$A$13:G115,3,FALSE),"")</f>
        <v/>
      </c>
      <c r="D85" s="23"/>
      <c r="E85" s="5" t="str">
        <f>IF(Tabla4[[#This Row],[Bien afectado]]&gt;0,VLOOKUP(Tabla4[[#This Row],[Bien afectado]],'2. Valoracion Comunitaria'!$A$13:$B$116,2,FALSE),"")</f>
        <v/>
      </c>
      <c r="G85" s="10" t="str">
        <f>IF(Tabla4[[#This Row],[Bien afectado]]&gt;0,VLOOKUP(Tabla4[[#This Row],[Bien afectado]],'2. Valoracion Comunitaria'!$A$13:$G$107,7,FALSE),"")</f>
        <v/>
      </c>
      <c r="H85" s="10" t="e">
        <f>+IF(Tabla4[[#This Row],[Bien afectado]]&gt;0,Tabla4[[#This Row],[Valor unitario]]*Tabla4[[#This Row],[Cantidad]],"")*Tabla4[[#This Row],[% de afectación]]</f>
        <v>#VALUE!</v>
      </c>
    </row>
    <row r="86" spans="2:8" x14ac:dyDescent="0.2">
      <c r="B86" s="5" t="str">
        <f>IF(Tabla4[[#This Row],[Bien afectado]]&gt;0,+VLOOKUP(Tabla4[[#This Row],[Bien afectado]],'2. Valoracion Comunitaria'!$A$13:G116,3,FALSE),"")</f>
        <v/>
      </c>
      <c r="D86" s="23"/>
      <c r="E86" s="5" t="str">
        <f>IF(Tabla4[[#This Row],[Bien afectado]]&gt;0,VLOOKUP(Tabla4[[#This Row],[Bien afectado]],'2. Valoracion Comunitaria'!$A$13:$B$116,2,FALSE),"")</f>
        <v/>
      </c>
      <c r="G86" s="10" t="str">
        <f>IF(Tabla4[[#This Row],[Bien afectado]]&gt;0,VLOOKUP(Tabla4[[#This Row],[Bien afectado]],'2. Valoracion Comunitaria'!$A$13:$G$107,7,FALSE),"")</f>
        <v/>
      </c>
      <c r="H86" s="10" t="e">
        <f>+IF(Tabla4[[#This Row],[Bien afectado]]&gt;0,Tabla4[[#This Row],[Valor unitario]]*Tabla4[[#This Row],[Cantidad]],"")*Tabla4[[#This Row],[% de afectación]]</f>
        <v>#VALUE!</v>
      </c>
    </row>
    <row r="87" spans="2:8" x14ac:dyDescent="0.2">
      <c r="B87" s="5" t="str">
        <f>IF(Tabla4[[#This Row],[Bien afectado]]&gt;0,+VLOOKUP(Tabla4[[#This Row],[Bien afectado]],'2. Valoracion Comunitaria'!$A$13:G117,3,FALSE),"")</f>
        <v/>
      </c>
      <c r="D87" s="23"/>
      <c r="E87" s="5" t="str">
        <f>IF(Tabla4[[#This Row],[Bien afectado]]&gt;0,VLOOKUP(Tabla4[[#This Row],[Bien afectado]],'2. Valoracion Comunitaria'!$A$13:$B$116,2,FALSE),"")</f>
        <v/>
      </c>
      <c r="G87" s="10" t="str">
        <f>IF(Tabla4[[#This Row],[Bien afectado]]&gt;0,VLOOKUP(Tabla4[[#This Row],[Bien afectado]],'2. Valoracion Comunitaria'!$A$13:$G$107,7,FALSE),"")</f>
        <v/>
      </c>
      <c r="H87" s="10" t="e">
        <f>+IF(Tabla4[[#This Row],[Bien afectado]]&gt;0,Tabla4[[#This Row],[Valor unitario]]*Tabla4[[#This Row],[Cantidad]],"")*Tabla4[[#This Row],[% de afectación]]</f>
        <v>#VALUE!</v>
      </c>
    </row>
    <row r="88" spans="2:8" x14ac:dyDescent="0.2">
      <c r="B88" s="5" t="str">
        <f>IF(Tabla4[[#This Row],[Bien afectado]]&gt;0,+VLOOKUP(Tabla4[[#This Row],[Bien afectado]],'2. Valoracion Comunitaria'!$A$13:G118,3,FALSE),"")</f>
        <v/>
      </c>
      <c r="D88" s="23"/>
      <c r="E88" s="5" t="str">
        <f>IF(Tabla4[[#This Row],[Bien afectado]]&gt;0,VLOOKUP(Tabla4[[#This Row],[Bien afectado]],'2. Valoracion Comunitaria'!$A$13:$B$116,2,FALSE),"")</f>
        <v/>
      </c>
      <c r="G88" s="10" t="str">
        <f>IF(Tabla4[[#This Row],[Bien afectado]]&gt;0,VLOOKUP(Tabla4[[#This Row],[Bien afectado]],'2. Valoracion Comunitaria'!$A$13:$G$107,7,FALSE),"")</f>
        <v/>
      </c>
      <c r="H88" s="10" t="e">
        <f>+IF(Tabla4[[#This Row],[Bien afectado]]&gt;0,Tabla4[[#This Row],[Valor unitario]]*Tabla4[[#This Row],[Cantidad]],"")*Tabla4[[#This Row],[% de afectación]]</f>
        <v>#VALUE!</v>
      </c>
    </row>
    <row r="89" spans="2:8" x14ac:dyDescent="0.2">
      <c r="B89" s="5" t="str">
        <f>IF(Tabla4[[#This Row],[Bien afectado]]&gt;0,+VLOOKUP(Tabla4[[#This Row],[Bien afectado]],'2. Valoracion Comunitaria'!$A$13:G119,3,FALSE),"")</f>
        <v/>
      </c>
      <c r="D89" s="23"/>
      <c r="E89" s="5" t="str">
        <f>IF(Tabla4[[#This Row],[Bien afectado]]&gt;0,VLOOKUP(Tabla4[[#This Row],[Bien afectado]],'2. Valoracion Comunitaria'!$A$13:$B$116,2,FALSE),"")</f>
        <v/>
      </c>
      <c r="G89" s="10" t="str">
        <f>IF(Tabla4[[#This Row],[Bien afectado]]&gt;0,VLOOKUP(Tabla4[[#This Row],[Bien afectado]],'2. Valoracion Comunitaria'!$A$13:$G$107,7,FALSE),"")</f>
        <v/>
      </c>
      <c r="H89" s="10" t="e">
        <f>+IF(Tabla4[[#This Row],[Bien afectado]]&gt;0,Tabla4[[#This Row],[Valor unitario]]*Tabla4[[#This Row],[Cantidad]],"")*Tabla4[[#This Row],[% de afectación]]</f>
        <v>#VALUE!</v>
      </c>
    </row>
    <row r="90" spans="2:8" x14ac:dyDescent="0.2">
      <c r="B90" s="5" t="str">
        <f>IF(Tabla4[[#This Row],[Bien afectado]]&gt;0,+VLOOKUP(Tabla4[[#This Row],[Bien afectado]],'2. Valoracion Comunitaria'!$A$13:G120,3,FALSE),"")</f>
        <v/>
      </c>
      <c r="D90" s="23"/>
      <c r="E90" s="5" t="str">
        <f>IF(Tabla4[[#This Row],[Bien afectado]]&gt;0,VLOOKUP(Tabla4[[#This Row],[Bien afectado]],'2. Valoracion Comunitaria'!$A$13:$B$116,2,FALSE),"")</f>
        <v/>
      </c>
      <c r="G90" s="10" t="str">
        <f>IF(Tabla4[[#This Row],[Bien afectado]]&gt;0,VLOOKUP(Tabla4[[#This Row],[Bien afectado]],'2. Valoracion Comunitaria'!$A$13:$G$107,7,FALSE),"")</f>
        <v/>
      </c>
      <c r="H90" s="10" t="e">
        <f>+IF(Tabla4[[#This Row],[Bien afectado]]&gt;0,Tabla4[[#This Row],[Valor unitario]]*Tabla4[[#This Row],[Cantidad]],"")*Tabla4[[#This Row],[% de afectación]]</f>
        <v>#VALUE!</v>
      </c>
    </row>
    <row r="91" spans="2:8" x14ac:dyDescent="0.2">
      <c r="B91" s="5" t="str">
        <f>IF(Tabla4[[#This Row],[Bien afectado]]&gt;0,+VLOOKUP(Tabla4[[#This Row],[Bien afectado]],'2. Valoracion Comunitaria'!$A$13:G121,3,FALSE),"")</f>
        <v/>
      </c>
      <c r="D91" s="23"/>
      <c r="E91" s="5" t="str">
        <f>IF(Tabla4[[#This Row],[Bien afectado]]&gt;0,VLOOKUP(Tabla4[[#This Row],[Bien afectado]],'2. Valoracion Comunitaria'!$A$13:$B$116,2,FALSE),"")</f>
        <v/>
      </c>
      <c r="G91" s="10" t="str">
        <f>IF(Tabla4[[#This Row],[Bien afectado]]&gt;0,VLOOKUP(Tabla4[[#This Row],[Bien afectado]],'2. Valoracion Comunitaria'!$A$13:$G$107,7,FALSE),"")</f>
        <v/>
      </c>
      <c r="H91" s="10" t="e">
        <f>+IF(Tabla4[[#This Row],[Bien afectado]]&gt;0,Tabla4[[#This Row],[Valor unitario]]*Tabla4[[#This Row],[Cantidad]],"")*Tabla4[[#This Row],[% de afectación]]</f>
        <v>#VALUE!</v>
      </c>
    </row>
    <row r="92" spans="2:8" x14ac:dyDescent="0.2">
      <c r="B92" s="5" t="str">
        <f>IF(Tabla4[[#This Row],[Bien afectado]]&gt;0,+VLOOKUP(Tabla4[[#This Row],[Bien afectado]],'2. Valoracion Comunitaria'!$A$13:G122,3,FALSE),"")</f>
        <v/>
      </c>
      <c r="D92" s="23"/>
      <c r="E92" s="5" t="str">
        <f>IF(Tabla4[[#This Row],[Bien afectado]]&gt;0,VLOOKUP(Tabla4[[#This Row],[Bien afectado]],'2. Valoracion Comunitaria'!$A$13:$B$116,2,FALSE),"")</f>
        <v/>
      </c>
      <c r="G92" s="10" t="str">
        <f>IF(Tabla4[[#This Row],[Bien afectado]]&gt;0,VLOOKUP(Tabla4[[#This Row],[Bien afectado]],'2. Valoracion Comunitaria'!$A$13:$G$107,7,FALSE),"")</f>
        <v/>
      </c>
      <c r="H92" s="10" t="e">
        <f>+IF(Tabla4[[#This Row],[Bien afectado]]&gt;0,Tabla4[[#This Row],[Valor unitario]]*Tabla4[[#This Row],[Cantidad]],"")*Tabla4[[#This Row],[% de afectación]]</f>
        <v>#VALUE!</v>
      </c>
    </row>
    <row r="93" spans="2:8" x14ac:dyDescent="0.2">
      <c r="B93" s="5" t="str">
        <f>IF(Tabla4[[#This Row],[Bien afectado]]&gt;0,+VLOOKUP(Tabla4[[#This Row],[Bien afectado]],'2. Valoracion Comunitaria'!$A$13:G123,3,FALSE),"")</f>
        <v/>
      </c>
      <c r="D93" s="23"/>
      <c r="E93" s="5" t="str">
        <f>IF(Tabla4[[#This Row],[Bien afectado]]&gt;0,VLOOKUP(Tabla4[[#This Row],[Bien afectado]],'2. Valoracion Comunitaria'!$A$13:$B$116,2,FALSE),"")</f>
        <v/>
      </c>
      <c r="G93" s="10" t="str">
        <f>IF(Tabla4[[#This Row],[Bien afectado]]&gt;0,VLOOKUP(Tabla4[[#This Row],[Bien afectado]],'2. Valoracion Comunitaria'!$A$13:$G$107,7,FALSE),"")</f>
        <v/>
      </c>
      <c r="H93" s="10" t="e">
        <f>+IF(Tabla4[[#This Row],[Bien afectado]]&gt;0,Tabla4[[#This Row],[Valor unitario]]*Tabla4[[#This Row],[Cantidad]],"")*Tabla4[[#This Row],[% de afectación]]</f>
        <v>#VALUE!</v>
      </c>
    </row>
    <row r="94" spans="2:8" x14ac:dyDescent="0.2">
      <c r="B94" s="5" t="str">
        <f>IF(Tabla4[[#This Row],[Bien afectado]]&gt;0,+VLOOKUP(Tabla4[[#This Row],[Bien afectado]],'2. Valoracion Comunitaria'!$A$13:G124,3,FALSE),"")</f>
        <v/>
      </c>
      <c r="D94" s="23"/>
      <c r="E94" s="5" t="str">
        <f>IF(Tabla4[[#This Row],[Bien afectado]]&gt;0,VLOOKUP(Tabla4[[#This Row],[Bien afectado]],'2. Valoracion Comunitaria'!$A$13:$B$116,2,FALSE),"")</f>
        <v/>
      </c>
      <c r="G94" s="10" t="str">
        <f>IF(Tabla4[[#This Row],[Bien afectado]]&gt;0,VLOOKUP(Tabla4[[#This Row],[Bien afectado]],'2. Valoracion Comunitaria'!$A$13:$G$107,7,FALSE),"")</f>
        <v/>
      </c>
      <c r="H94" s="10" t="e">
        <f>+IF(Tabla4[[#This Row],[Bien afectado]]&gt;0,Tabla4[[#This Row],[Valor unitario]]*Tabla4[[#This Row],[Cantidad]],"")*Tabla4[[#This Row],[% de afectación]]</f>
        <v>#VALUE!</v>
      </c>
    </row>
    <row r="95" spans="2:8" x14ac:dyDescent="0.2">
      <c r="B95" s="5" t="str">
        <f>IF(Tabla4[[#This Row],[Bien afectado]]&gt;0,+VLOOKUP(Tabla4[[#This Row],[Bien afectado]],'2. Valoracion Comunitaria'!$A$13:G125,3,FALSE),"")</f>
        <v/>
      </c>
      <c r="D95" s="23"/>
      <c r="E95" s="5" t="str">
        <f>IF(Tabla4[[#This Row],[Bien afectado]]&gt;0,VLOOKUP(Tabla4[[#This Row],[Bien afectado]],'2. Valoracion Comunitaria'!$A$13:$B$116,2,FALSE),"")</f>
        <v/>
      </c>
      <c r="G95" s="10" t="str">
        <f>IF(Tabla4[[#This Row],[Bien afectado]]&gt;0,VLOOKUP(Tabla4[[#This Row],[Bien afectado]],'2. Valoracion Comunitaria'!$A$13:$G$107,7,FALSE),"")</f>
        <v/>
      </c>
      <c r="H95" s="10" t="e">
        <f>+IF(Tabla4[[#This Row],[Bien afectado]]&gt;0,Tabla4[[#This Row],[Valor unitario]]*Tabla4[[#This Row],[Cantidad]],"")*Tabla4[[#This Row],[% de afectación]]</f>
        <v>#VALUE!</v>
      </c>
    </row>
    <row r="96" spans="2:8" x14ac:dyDescent="0.2">
      <c r="B96" s="5" t="str">
        <f>IF(Tabla4[[#This Row],[Bien afectado]]&gt;0,+VLOOKUP(Tabla4[[#This Row],[Bien afectado]],'2. Valoracion Comunitaria'!$A$13:G126,3,FALSE),"")</f>
        <v/>
      </c>
      <c r="D96" s="23"/>
      <c r="E96" s="5" t="str">
        <f>IF(Tabla4[[#This Row],[Bien afectado]]&gt;0,VLOOKUP(Tabla4[[#This Row],[Bien afectado]],'2. Valoracion Comunitaria'!$A$13:$B$116,2,FALSE),"")</f>
        <v/>
      </c>
      <c r="G96" s="10" t="str">
        <f>IF(Tabla4[[#This Row],[Bien afectado]]&gt;0,VLOOKUP(Tabla4[[#This Row],[Bien afectado]],'2. Valoracion Comunitaria'!$A$13:$G$107,7,FALSE),"")</f>
        <v/>
      </c>
      <c r="H96" s="10" t="e">
        <f>+IF(Tabla4[[#This Row],[Bien afectado]]&gt;0,Tabla4[[#This Row],[Valor unitario]]*Tabla4[[#This Row],[Cantidad]],"")*Tabla4[[#This Row],[% de afectación]]</f>
        <v>#VALUE!</v>
      </c>
    </row>
    <row r="97" spans="2:8" x14ac:dyDescent="0.2">
      <c r="B97" s="5" t="str">
        <f>IF(Tabla4[[#This Row],[Bien afectado]]&gt;0,+VLOOKUP(Tabla4[[#This Row],[Bien afectado]],'2. Valoracion Comunitaria'!$A$13:G127,3,FALSE),"")</f>
        <v/>
      </c>
      <c r="D97" s="23"/>
      <c r="E97" s="5" t="str">
        <f>IF(Tabla4[[#This Row],[Bien afectado]]&gt;0,VLOOKUP(Tabla4[[#This Row],[Bien afectado]],'2. Valoracion Comunitaria'!$A$13:$B$116,2,FALSE),"")</f>
        <v/>
      </c>
      <c r="G97" s="10" t="str">
        <f>IF(Tabla4[[#This Row],[Bien afectado]]&gt;0,VLOOKUP(Tabla4[[#This Row],[Bien afectado]],'2. Valoracion Comunitaria'!$A$13:$G$107,7,FALSE),"")</f>
        <v/>
      </c>
      <c r="H97" s="10" t="e">
        <f>+IF(Tabla4[[#This Row],[Bien afectado]]&gt;0,Tabla4[[#This Row],[Valor unitario]]*Tabla4[[#This Row],[Cantidad]],"")*Tabla4[[#This Row],[% de afectación]]</f>
        <v>#VALUE!</v>
      </c>
    </row>
    <row r="98" spans="2:8" x14ac:dyDescent="0.2">
      <c r="B98" s="5" t="str">
        <f>IF(Tabla4[[#This Row],[Bien afectado]]&gt;0,+VLOOKUP(Tabla4[[#This Row],[Bien afectado]],'2. Valoracion Comunitaria'!$A$13:G128,3,FALSE),"")</f>
        <v/>
      </c>
      <c r="D98" s="23"/>
      <c r="E98" s="5" t="str">
        <f>IF(Tabla4[[#This Row],[Bien afectado]]&gt;0,VLOOKUP(Tabla4[[#This Row],[Bien afectado]],'2. Valoracion Comunitaria'!$A$13:$B$116,2,FALSE),"")</f>
        <v/>
      </c>
      <c r="G98" s="10" t="str">
        <f>IF(Tabla4[[#This Row],[Bien afectado]]&gt;0,VLOOKUP(Tabla4[[#This Row],[Bien afectado]],'2. Valoracion Comunitaria'!$A$13:$G$107,7,FALSE),"")</f>
        <v/>
      </c>
      <c r="H98" s="10" t="e">
        <f>+IF(Tabla4[[#This Row],[Bien afectado]]&gt;0,Tabla4[[#This Row],[Valor unitario]]*Tabla4[[#This Row],[Cantidad]],"")*Tabla4[[#This Row],[% de afectación]]</f>
        <v>#VALUE!</v>
      </c>
    </row>
    <row r="99" spans="2:8" x14ac:dyDescent="0.2">
      <c r="B99" s="5" t="str">
        <f>IF(Tabla4[[#This Row],[Bien afectado]]&gt;0,+VLOOKUP(Tabla4[[#This Row],[Bien afectado]],'2. Valoracion Comunitaria'!$A$13:G129,3,FALSE),"")</f>
        <v/>
      </c>
      <c r="D99" s="23"/>
      <c r="E99" s="5" t="str">
        <f>IF(Tabla4[[#This Row],[Bien afectado]]&gt;0,VLOOKUP(Tabla4[[#This Row],[Bien afectado]],'2. Valoracion Comunitaria'!$A$13:$B$116,2,FALSE),"")</f>
        <v/>
      </c>
      <c r="G99" s="10" t="str">
        <f>IF(Tabla4[[#This Row],[Bien afectado]]&gt;0,VLOOKUP(Tabla4[[#This Row],[Bien afectado]],'2. Valoracion Comunitaria'!$A$13:$G$107,7,FALSE),"")</f>
        <v/>
      </c>
      <c r="H99" s="10" t="e">
        <f>+IF(Tabla4[[#This Row],[Bien afectado]]&gt;0,Tabla4[[#This Row],[Valor unitario]]*Tabla4[[#This Row],[Cantidad]],"")*Tabla4[[#This Row],[% de afectación]]</f>
        <v>#VALUE!</v>
      </c>
    </row>
    <row r="100" spans="2:8" x14ac:dyDescent="0.2">
      <c r="B100" s="5" t="str">
        <f>IF(Tabla4[[#This Row],[Bien afectado]]&gt;0,+VLOOKUP(Tabla4[[#This Row],[Bien afectado]],'2. Valoracion Comunitaria'!$A$13:G130,3,FALSE),"")</f>
        <v/>
      </c>
      <c r="D100" s="23"/>
      <c r="E100" s="5" t="str">
        <f>IF(Tabla4[[#This Row],[Bien afectado]]&gt;0,VLOOKUP(Tabla4[[#This Row],[Bien afectado]],'2. Valoracion Comunitaria'!$A$13:$B$116,2,FALSE),"")</f>
        <v/>
      </c>
      <c r="G100" s="10" t="str">
        <f>IF(Tabla4[[#This Row],[Bien afectado]]&gt;0,VLOOKUP(Tabla4[[#This Row],[Bien afectado]],'2. Valoracion Comunitaria'!$A$13:$G$107,7,FALSE),"")</f>
        <v/>
      </c>
      <c r="H100" s="10" t="e">
        <f>+IF(Tabla4[[#This Row],[Bien afectado]]&gt;0,Tabla4[[#This Row],[Valor unitario]]*Tabla4[[#This Row],[Cantidad]],"")*Tabla4[[#This Row],[% de afectación]]</f>
        <v>#VALUE!</v>
      </c>
    </row>
    <row r="101" spans="2:8" x14ac:dyDescent="0.2">
      <c r="B101" s="5" t="str">
        <f>IF(Tabla4[[#This Row],[Bien afectado]]&gt;0,+VLOOKUP(Tabla4[[#This Row],[Bien afectado]],'2. Valoracion Comunitaria'!$A$13:G131,3,FALSE),"")</f>
        <v/>
      </c>
      <c r="D101" s="23"/>
      <c r="E101" s="5" t="str">
        <f>IF(Tabla4[[#This Row],[Bien afectado]]&gt;0,VLOOKUP(Tabla4[[#This Row],[Bien afectado]],'2. Valoracion Comunitaria'!$A$13:$B$116,2,FALSE),"")</f>
        <v/>
      </c>
      <c r="G101" s="10" t="str">
        <f>IF(Tabla4[[#This Row],[Bien afectado]]&gt;0,VLOOKUP(Tabla4[[#This Row],[Bien afectado]],'2. Valoracion Comunitaria'!$A$13:$G$107,7,FALSE),"")</f>
        <v/>
      </c>
      <c r="H101" s="10" t="e">
        <f>+IF(Tabla4[[#This Row],[Bien afectado]]&gt;0,Tabla4[[#This Row],[Valor unitario]]*Tabla4[[#This Row],[Cantidad]],"")*Tabla4[[#This Row],[% de afectación]]</f>
        <v>#VALUE!</v>
      </c>
    </row>
    <row r="102" spans="2:8" x14ac:dyDescent="0.2">
      <c r="B102" s="5" t="str">
        <f>IF(Tabla4[[#This Row],[Bien afectado]]&gt;0,+VLOOKUP(Tabla4[[#This Row],[Bien afectado]],'2. Valoracion Comunitaria'!$A$13:G132,3,FALSE),"")</f>
        <v/>
      </c>
      <c r="D102" s="23"/>
      <c r="E102" s="5" t="str">
        <f>IF(Tabla4[[#This Row],[Bien afectado]]&gt;0,VLOOKUP(Tabla4[[#This Row],[Bien afectado]],'2. Valoracion Comunitaria'!$A$13:$B$116,2,FALSE),"")</f>
        <v/>
      </c>
      <c r="G102" s="10" t="str">
        <f>IF(Tabla4[[#This Row],[Bien afectado]]&gt;0,VLOOKUP(Tabla4[[#This Row],[Bien afectado]],'2. Valoracion Comunitaria'!$A$13:$G$107,7,FALSE),"")</f>
        <v/>
      </c>
      <c r="H102" s="10" t="e">
        <f>+IF(Tabla4[[#This Row],[Bien afectado]]&gt;0,Tabla4[[#This Row],[Valor unitario]]*Tabla4[[#This Row],[Cantidad]],"")*Tabla4[[#This Row],[% de afectación]]</f>
        <v>#VALUE!</v>
      </c>
    </row>
    <row r="103" spans="2:8" x14ac:dyDescent="0.2">
      <c r="B103" s="5" t="str">
        <f>IF(Tabla4[[#This Row],[Bien afectado]]&gt;0,+VLOOKUP(Tabla4[[#This Row],[Bien afectado]],'2. Valoracion Comunitaria'!$A$13:G133,3,FALSE),"")</f>
        <v/>
      </c>
      <c r="D103" s="23"/>
      <c r="E103" s="5" t="str">
        <f>IF(Tabla4[[#This Row],[Bien afectado]]&gt;0,VLOOKUP(Tabla4[[#This Row],[Bien afectado]],'2. Valoracion Comunitaria'!$A$13:$B$116,2,FALSE),"")</f>
        <v/>
      </c>
      <c r="G103" s="10" t="str">
        <f>IF(Tabla4[[#This Row],[Bien afectado]]&gt;0,VLOOKUP(Tabla4[[#This Row],[Bien afectado]],'2. Valoracion Comunitaria'!$A$13:$G$107,7,FALSE),"")</f>
        <v/>
      </c>
      <c r="H103" s="10" t="e">
        <f>+IF(Tabla4[[#This Row],[Bien afectado]]&gt;0,Tabla4[[#This Row],[Valor unitario]]*Tabla4[[#This Row],[Cantidad]],"")*Tabla4[[#This Row],[% de afectación]]</f>
        <v>#VALUE!</v>
      </c>
    </row>
    <row r="104" spans="2:8" x14ac:dyDescent="0.2">
      <c r="B104" s="5" t="str">
        <f>IF(Tabla4[[#This Row],[Bien afectado]]&gt;0,+VLOOKUP(Tabla4[[#This Row],[Bien afectado]],'2. Valoracion Comunitaria'!$A$13:G134,3,FALSE),"")</f>
        <v/>
      </c>
      <c r="D104" s="23"/>
      <c r="E104" s="5" t="str">
        <f>IF(Tabla4[[#This Row],[Bien afectado]]&gt;0,VLOOKUP(Tabla4[[#This Row],[Bien afectado]],'2. Valoracion Comunitaria'!$A$13:$B$116,2,FALSE),"")</f>
        <v/>
      </c>
      <c r="G104" s="10" t="str">
        <f>IF(Tabla4[[#This Row],[Bien afectado]]&gt;0,VLOOKUP(Tabla4[[#This Row],[Bien afectado]],'2. Valoracion Comunitaria'!$A$13:$G$107,7,FALSE),"")</f>
        <v/>
      </c>
      <c r="H104" s="10" t="e">
        <f>+IF(Tabla4[[#This Row],[Bien afectado]]&gt;0,Tabla4[[#This Row],[Valor unitario]]*Tabla4[[#This Row],[Cantidad]],"")*Tabla4[[#This Row],[% de afectación]]</f>
        <v>#VALUE!</v>
      </c>
    </row>
    <row r="105" spans="2:8" x14ac:dyDescent="0.2">
      <c r="B105" s="5" t="str">
        <f>IF(Tabla4[[#This Row],[Bien afectado]]&gt;0,+VLOOKUP(Tabla4[[#This Row],[Bien afectado]],'2. Valoracion Comunitaria'!$A$13:G135,3,FALSE),"")</f>
        <v/>
      </c>
      <c r="D105" s="23"/>
      <c r="E105" s="5" t="str">
        <f>IF(Tabla4[[#This Row],[Bien afectado]]&gt;0,VLOOKUP(Tabla4[[#This Row],[Bien afectado]],'2. Valoracion Comunitaria'!$A$13:$B$116,2,FALSE),"")</f>
        <v/>
      </c>
      <c r="G105" s="10" t="str">
        <f>IF(Tabla4[[#This Row],[Bien afectado]]&gt;0,VLOOKUP(Tabla4[[#This Row],[Bien afectado]],'2. Valoracion Comunitaria'!$A$13:$G$107,7,FALSE),"")</f>
        <v/>
      </c>
      <c r="H105" s="10" t="e">
        <f>+IF(Tabla4[[#This Row],[Bien afectado]]&gt;0,Tabla4[[#This Row],[Valor unitario]]*Tabla4[[#This Row],[Cantidad]],"")*Tabla4[[#This Row],[% de afectación]]</f>
        <v>#VALUE!</v>
      </c>
    </row>
    <row r="106" spans="2:8" x14ac:dyDescent="0.2">
      <c r="B106" s="5" t="str">
        <f>IF(Tabla4[[#This Row],[Bien afectado]]&gt;0,+VLOOKUP(Tabla4[[#This Row],[Bien afectado]],'2. Valoracion Comunitaria'!$A$13:G136,3,FALSE),"")</f>
        <v/>
      </c>
      <c r="D106" s="23"/>
      <c r="E106" s="5" t="str">
        <f>IF(Tabla4[[#This Row],[Bien afectado]]&gt;0,VLOOKUP(Tabla4[[#This Row],[Bien afectado]],'2. Valoracion Comunitaria'!$A$13:$B$116,2,FALSE),"")</f>
        <v/>
      </c>
      <c r="G106" s="10" t="str">
        <f>IF(Tabla4[[#This Row],[Bien afectado]]&gt;0,VLOOKUP(Tabla4[[#This Row],[Bien afectado]],'2. Valoracion Comunitaria'!$A$13:$G$107,7,FALSE),"")</f>
        <v/>
      </c>
      <c r="H106" s="10" t="e">
        <f>+IF(Tabla4[[#This Row],[Bien afectado]]&gt;0,Tabla4[[#This Row],[Valor unitario]]*Tabla4[[#This Row],[Cantidad]],"")*Tabla4[[#This Row],[% de afectación]]</f>
        <v>#VALUE!</v>
      </c>
    </row>
    <row r="107" spans="2:8" x14ac:dyDescent="0.2">
      <c r="B107" s="5" t="str">
        <f>IF(Tabla4[[#This Row],[Bien afectado]]&gt;0,+VLOOKUP(Tabla4[[#This Row],[Bien afectado]],'2. Valoracion Comunitaria'!$A$13:G137,3,FALSE),"")</f>
        <v/>
      </c>
      <c r="D107" s="23"/>
      <c r="E107" s="5" t="str">
        <f>IF(Tabla4[[#This Row],[Bien afectado]]&gt;0,VLOOKUP(Tabla4[[#This Row],[Bien afectado]],'2. Valoracion Comunitaria'!$A$13:$B$116,2,FALSE),"")</f>
        <v/>
      </c>
      <c r="G107" s="10" t="str">
        <f>IF(Tabla4[[#This Row],[Bien afectado]]&gt;0,VLOOKUP(Tabla4[[#This Row],[Bien afectado]],'2. Valoracion Comunitaria'!$A$13:$G$107,7,FALSE),"")</f>
        <v/>
      </c>
      <c r="H107" s="10" t="e">
        <f>+IF(Tabla4[[#This Row],[Bien afectado]]&gt;0,Tabla4[[#This Row],[Valor unitario]]*Tabla4[[#This Row],[Cantidad]],"")*Tabla4[[#This Row],[% de afectación]]</f>
        <v>#VALUE!</v>
      </c>
    </row>
    <row r="108" spans="2:8" x14ac:dyDescent="0.2">
      <c r="B108" s="5" t="str">
        <f>IF(Tabla4[[#This Row],[Bien afectado]]&gt;0,+VLOOKUP(Tabla4[[#This Row],[Bien afectado]],'2. Valoracion Comunitaria'!$A$13:G138,3,FALSE),"")</f>
        <v/>
      </c>
      <c r="D108" s="23"/>
      <c r="E108" s="5" t="str">
        <f>IF(Tabla4[[#This Row],[Bien afectado]]&gt;0,VLOOKUP(Tabla4[[#This Row],[Bien afectado]],'2. Valoracion Comunitaria'!$A$13:$B$116,2,FALSE),"")</f>
        <v/>
      </c>
      <c r="G108" s="10" t="str">
        <f>IF(Tabla4[[#This Row],[Bien afectado]]&gt;0,VLOOKUP(Tabla4[[#This Row],[Bien afectado]],'2. Valoracion Comunitaria'!$A$13:$G$107,7,FALSE),"")</f>
        <v/>
      </c>
      <c r="H108" s="10" t="e">
        <f>+IF(Tabla4[[#This Row],[Bien afectado]]&gt;0,Tabla4[[#This Row],[Valor unitario]]*Tabla4[[#This Row],[Cantidad]],"")*Tabla4[[#This Row],[% de afectación]]</f>
        <v>#VALUE!</v>
      </c>
    </row>
    <row r="109" spans="2:8" x14ac:dyDescent="0.2">
      <c r="B109" s="5" t="str">
        <f>IF(Tabla4[[#This Row],[Bien afectado]]&gt;0,+VLOOKUP(Tabla4[[#This Row],[Bien afectado]],'2. Valoracion Comunitaria'!$A$13:G139,3,FALSE),"")</f>
        <v/>
      </c>
      <c r="D109" s="23"/>
      <c r="E109" s="5" t="str">
        <f>IF(Tabla4[[#This Row],[Bien afectado]]&gt;0,VLOOKUP(Tabla4[[#This Row],[Bien afectado]],'2. Valoracion Comunitaria'!$A$13:$B$116,2,FALSE),"")</f>
        <v/>
      </c>
      <c r="G109" s="10" t="str">
        <f>IF(Tabla4[[#This Row],[Bien afectado]]&gt;0,VLOOKUP(Tabla4[[#This Row],[Bien afectado]],'2. Valoracion Comunitaria'!$A$13:$G$107,7,FALSE),"")</f>
        <v/>
      </c>
      <c r="H109" s="10" t="e">
        <f>+IF(Tabla4[[#This Row],[Bien afectado]]&gt;0,Tabla4[[#This Row],[Valor unitario]]*Tabla4[[#This Row],[Cantidad]],"")*Tabla4[[#This Row],[% de afectación]]</f>
        <v>#VALUE!</v>
      </c>
    </row>
    <row r="110" spans="2:8" x14ac:dyDescent="0.2">
      <c r="B110" s="5" t="str">
        <f>IF(Tabla4[[#This Row],[Bien afectado]]&gt;0,+VLOOKUP(Tabla4[[#This Row],[Bien afectado]],'2. Valoracion Comunitaria'!$A$13:G140,3,FALSE),"")</f>
        <v/>
      </c>
      <c r="D110" s="23"/>
      <c r="E110" s="5" t="str">
        <f>IF(Tabla4[[#This Row],[Bien afectado]]&gt;0,VLOOKUP(Tabla4[[#This Row],[Bien afectado]],'2. Valoracion Comunitaria'!$A$13:$B$116,2,FALSE),"")</f>
        <v/>
      </c>
      <c r="G110" s="10" t="str">
        <f>IF(Tabla4[[#This Row],[Bien afectado]]&gt;0,VLOOKUP(Tabla4[[#This Row],[Bien afectado]],'2. Valoracion Comunitaria'!$A$13:$G$107,7,FALSE),"")</f>
        <v/>
      </c>
      <c r="H110" s="10" t="e">
        <f>+IF(Tabla4[[#This Row],[Bien afectado]]&gt;0,Tabla4[[#This Row],[Valor unitario]]*Tabla4[[#This Row],[Cantidad]],"")*Tabla4[[#This Row],[% de afectación]]</f>
        <v>#VALUE!</v>
      </c>
    </row>
    <row r="111" spans="2:8" x14ac:dyDescent="0.2">
      <c r="B111" s="5" t="str">
        <f>IF(Tabla4[[#This Row],[Bien afectado]]&gt;0,+VLOOKUP(Tabla4[[#This Row],[Bien afectado]],'2. Valoracion Comunitaria'!$A$13:G141,3,FALSE),"")</f>
        <v/>
      </c>
      <c r="D111" s="23"/>
      <c r="E111" s="5" t="str">
        <f>IF(Tabla4[[#This Row],[Bien afectado]]&gt;0,VLOOKUP(Tabla4[[#This Row],[Bien afectado]],'2. Valoracion Comunitaria'!$A$13:$B$116,2,FALSE),"")</f>
        <v/>
      </c>
      <c r="G111" s="10" t="str">
        <f>IF(Tabla4[[#This Row],[Bien afectado]]&gt;0,VLOOKUP(Tabla4[[#This Row],[Bien afectado]],'2. Valoracion Comunitaria'!$A$13:$G$107,7,FALSE),"")</f>
        <v/>
      </c>
      <c r="H111" s="10" t="e">
        <f>+IF(Tabla4[[#This Row],[Bien afectado]]&gt;0,Tabla4[[#This Row],[Valor unitario]]*Tabla4[[#This Row],[Cantidad]],"")*Tabla4[[#This Row],[% de afectación]]</f>
        <v>#VALUE!</v>
      </c>
    </row>
    <row r="112" spans="2:8" x14ac:dyDescent="0.2">
      <c r="B112" s="5" t="str">
        <f>IF(Tabla4[[#This Row],[Bien afectado]]&gt;0,+VLOOKUP(Tabla4[[#This Row],[Bien afectado]],'2. Valoracion Comunitaria'!$A$13:G142,3,FALSE),"")</f>
        <v/>
      </c>
      <c r="D112" s="23"/>
      <c r="E112" s="5" t="str">
        <f>IF(Tabla4[[#This Row],[Bien afectado]]&gt;0,VLOOKUP(Tabla4[[#This Row],[Bien afectado]],'2. Valoracion Comunitaria'!$A$13:$B$116,2,FALSE),"")</f>
        <v/>
      </c>
      <c r="G112" s="10" t="str">
        <f>IF(Tabla4[[#This Row],[Bien afectado]]&gt;0,VLOOKUP(Tabla4[[#This Row],[Bien afectado]],'2. Valoracion Comunitaria'!$A$13:$G$107,7,FALSE),"")</f>
        <v/>
      </c>
      <c r="H112" s="10" t="e">
        <f>+IF(Tabla4[[#This Row],[Bien afectado]]&gt;0,Tabla4[[#This Row],[Valor unitario]]*Tabla4[[#This Row],[Cantidad]],"")*Tabla4[[#This Row],[% de afectación]]</f>
        <v>#VALUE!</v>
      </c>
    </row>
    <row r="113" spans="2:8" x14ac:dyDescent="0.2">
      <c r="B113" s="5" t="str">
        <f>IF(Tabla4[[#This Row],[Bien afectado]]&gt;0,+VLOOKUP(Tabla4[[#This Row],[Bien afectado]],'2. Valoracion Comunitaria'!$A$13:G143,3,FALSE),"")</f>
        <v/>
      </c>
      <c r="D113" s="23"/>
      <c r="E113" s="5" t="str">
        <f>IF(Tabla4[[#This Row],[Bien afectado]]&gt;0,VLOOKUP(Tabla4[[#This Row],[Bien afectado]],'2. Valoracion Comunitaria'!$A$13:$B$116,2,FALSE),"")</f>
        <v/>
      </c>
      <c r="G113" s="10" t="str">
        <f>IF(Tabla4[[#This Row],[Bien afectado]]&gt;0,VLOOKUP(Tabla4[[#This Row],[Bien afectado]],'2. Valoracion Comunitaria'!$A$13:$G$107,7,FALSE),"")</f>
        <v/>
      </c>
      <c r="H113" s="10" t="e">
        <f>+IF(Tabla4[[#This Row],[Bien afectado]]&gt;0,Tabla4[[#This Row],[Valor unitario]]*Tabla4[[#This Row],[Cantidad]],"")*Tabla4[[#This Row],[% de afectación]]</f>
        <v>#VALUE!</v>
      </c>
    </row>
    <row r="114" spans="2:8" x14ac:dyDescent="0.2">
      <c r="B114" s="5" t="str">
        <f>IF(Tabla4[[#This Row],[Bien afectado]]&gt;0,+VLOOKUP(Tabla4[[#This Row],[Bien afectado]],'2. Valoracion Comunitaria'!$A$13:G144,3,FALSE),"")</f>
        <v/>
      </c>
      <c r="D114" s="23"/>
      <c r="E114" s="5" t="str">
        <f>IF(Tabla4[[#This Row],[Bien afectado]]&gt;0,VLOOKUP(Tabla4[[#This Row],[Bien afectado]],'2. Valoracion Comunitaria'!$A$13:$B$116,2,FALSE),"")</f>
        <v/>
      </c>
      <c r="G114" s="10" t="str">
        <f>IF(Tabla4[[#This Row],[Bien afectado]]&gt;0,VLOOKUP(Tabla4[[#This Row],[Bien afectado]],'2. Valoracion Comunitaria'!$A$13:$G$107,7,FALSE),"")</f>
        <v/>
      </c>
      <c r="H114" s="10" t="e">
        <f>+IF(Tabla4[[#This Row],[Bien afectado]]&gt;0,Tabla4[[#This Row],[Valor unitario]]*Tabla4[[#This Row],[Cantidad]],"")*Tabla4[[#This Row],[% de afectación]]</f>
        <v>#VALUE!</v>
      </c>
    </row>
    <row r="115" spans="2:8" x14ac:dyDescent="0.2">
      <c r="B115" s="5" t="str">
        <f>IF(Tabla4[[#This Row],[Bien afectado]]&gt;0,+VLOOKUP(Tabla4[[#This Row],[Bien afectado]],'2. Valoracion Comunitaria'!$A$13:G145,3,FALSE),"")</f>
        <v/>
      </c>
      <c r="D115" s="23"/>
      <c r="E115" s="5" t="str">
        <f>IF(Tabla4[[#This Row],[Bien afectado]]&gt;0,VLOOKUP(Tabla4[[#This Row],[Bien afectado]],'2. Valoracion Comunitaria'!$A$13:$B$116,2,FALSE),"")</f>
        <v/>
      </c>
      <c r="G115" s="10" t="str">
        <f>IF(Tabla4[[#This Row],[Bien afectado]]&gt;0,VLOOKUP(Tabla4[[#This Row],[Bien afectado]],'2. Valoracion Comunitaria'!$A$13:$G$107,7,FALSE),"")</f>
        <v/>
      </c>
      <c r="H115" s="10" t="e">
        <f>+IF(Tabla4[[#This Row],[Bien afectado]]&gt;0,Tabla4[[#This Row],[Valor unitario]]*Tabla4[[#This Row],[Cantidad]],"")*Tabla4[[#This Row],[% de afectación]]</f>
        <v>#VALUE!</v>
      </c>
    </row>
    <row r="116" spans="2:8" x14ac:dyDescent="0.2">
      <c r="B116" s="5" t="str">
        <f>IF(Tabla4[[#This Row],[Bien afectado]]&gt;0,+VLOOKUP(Tabla4[[#This Row],[Bien afectado]],'2. Valoracion Comunitaria'!$A$13:G146,3,FALSE),"")</f>
        <v/>
      </c>
      <c r="D116" s="23"/>
      <c r="E116" s="5" t="str">
        <f>IF(Tabla4[[#This Row],[Bien afectado]]&gt;0,VLOOKUP(Tabla4[[#This Row],[Bien afectado]],'2. Valoracion Comunitaria'!$A$13:$B$116,2,FALSE),"")</f>
        <v/>
      </c>
      <c r="G116" s="10" t="str">
        <f>IF(Tabla4[[#This Row],[Bien afectado]]&gt;0,VLOOKUP(Tabla4[[#This Row],[Bien afectado]],'2. Valoracion Comunitaria'!$A$13:$G$107,7,FALSE),"")</f>
        <v/>
      </c>
      <c r="H116" s="10" t="e">
        <f>+IF(Tabla4[[#This Row],[Bien afectado]]&gt;0,Tabla4[[#This Row],[Valor unitario]]*Tabla4[[#This Row],[Cantidad]],"")*Tabla4[[#This Row],[% de afectación]]</f>
        <v>#VALUE!</v>
      </c>
    </row>
    <row r="117" spans="2:8" x14ac:dyDescent="0.2">
      <c r="B117" s="5" t="str">
        <f>IF(Tabla4[[#This Row],[Bien afectado]]&gt;0,+VLOOKUP(Tabla4[[#This Row],[Bien afectado]],'2. Valoracion Comunitaria'!$A$13:G147,3,FALSE),"")</f>
        <v/>
      </c>
      <c r="D117" s="23"/>
      <c r="E117" s="5" t="str">
        <f>IF(Tabla4[[#This Row],[Bien afectado]]&gt;0,VLOOKUP(Tabla4[[#This Row],[Bien afectado]],'2. Valoracion Comunitaria'!$A$13:$B$116,2,FALSE),"")</f>
        <v/>
      </c>
      <c r="G117" s="10" t="str">
        <f>IF(Tabla4[[#This Row],[Bien afectado]]&gt;0,VLOOKUP(Tabla4[[#This Row],[Bien afectado]],'2. Valoracion Comunitaria'!$A$13:$G$107,7,FALSE),"")</f>
        <v/>
      </c>
      <c r="H117" s="10" t="e">
        <f>+IF(Tabla4[[#This Row],[Bien afectado]]&gt;0,Tabla4[[#This Row],[Valor unitario]]*Tabla4[[#This Row],[Cantidad]],"")*Tabla4[[#This Row],[% de afectación]]</f>
        <v>#VALUE!</v>
      </c>
    </row>
    <row r="118" spans="2:8" x14ac:dyDescent="0.2">
      <c r="B118" s="5" t="str">
        <f>IF(Tabla4[[#This Row],[Bien afectado]]&gt;0,+VLOOKUP(Tabla4[[#This Row],[Bien afectado]],'2. Valoracion Comunitaria'!$A$13:G148,3,FALSE),"")</f>
        <v/>
      </c>
      <c r="D118" s="23"/>
      <c r="E118" s="5" t="str">
        <f>IF(Tabla4[[#This Row],[Bien afectado]]&gt;0,VLOOKUP(Tabla4[[#This Row],[Bien afectado]],'2. Valoracion Comunitaria'!$A$13:$B$116,2,FALSE),"")</f>
        <v/>
      </c>
      <c r="G118" s="10" t="str">
        <f>IF(Tabla4[[#This Row],[Bien afectado]]&gt;0,VLOOKUP(Tabla4[[#This Row],[Bien afectado]],'2. Valoracion Comunitaria'!$A$13:$G$107,7,FALSE),"")</f>
        <v/>
      </c>
      <c r="H118" s="10" t="e">
        <f>+IF(Tabla4[[#This Row],[Bien afectado]]&gt;0,Tabla4[[#This Row],[Valor unitario]]*Tabla4[[#This Row],[Cantidad]],"")*Tabla4[[#This Row],[% de afectación]]</f>
        <v>#VALUE!</v>
      </c>
    </row>
    <row r="119" spans="2:8" x14ac:dyDescent="0.2">
      <c r="B119" s="5" t="str">
        <f>IF(Tabla4[[#This Row],[Bien afectado]]&gt;0,+VLOOKUP(Tabla4[[#This Row],[Bien afectado]],'2. Valoracion Comunitaria'!$A$13:G149,3,FALSE),"")</f>
        <v/>
      </c>
      <c r="D119" s="23"/>
      <c r="E119" s="5" t="str">
        <f>IF(Tabla4[[#This Row],[Bien afectado]]&gt;0,VLOOKUP(Tabla4[[#This Row],[Bien afectado]],'2. Valoracion Comunitaria'!$A$13:$B$116,2,FALSE),"")</f>
        <v/>
      </c>
      <c r="G119" s="10" t="str">
        <f>IF(Tabla4[[#This Row],[Bien afectado]]&gt;0,VLOOKUP(Tabla4[[#This Row],[Bien afectado]],'2. Valoracion Comunitaria'!$A$13:$G$107,7,FALSE),"")</f>
        <v/>
      </c>
      <c r="H119" s="10" t="e">
        <f>+IF(Tabla4[[#This Row],[Bien afectado]]&gt;0,Tabla4[[#This Row],[Valor unitario]]*Tabla4[[#This Row],[Cantidad]],"")*Tabla4[[#This Row],[% de afectación]]</f>
        <v>#VALUE!</v>
      </c>
    </row>
    <row r="120" spans="2:8" x14ac:dyDescent="0.2">
      <c r="B120" s="5" t="str">
        <f>IF(Tabla4[[#This Row],[Bien afectado]]&gt;0,+VLOOKUP(Tabla4[[#This Row],[Bien afectado]],'2. Valoracion Comunitaria'!$A$13:G150,3,FALSE),"")</f>
        <v/>
      </c>
      <c r="D120" s="23"/>
      <c r="E120" s="5" t="str">
        <f>IF(Tabla4[[#This Row],[Bien afectado]]&gt;0,VLOOKUP(Tabla4[[#This Row],[Bien afectado]],'2. Valoracion Comunitaria'!$A$13:$B$116,2,FALSE),"")</f>
        <v/>
      </c>
      <c r="G120" s="10" t="str">
        <f>IF(Tabla4[[#This Row],[Bien afectado]]&gt;0,VLOOKUP(Tabla4[[#This Row],[Bien afectado]],'2. Valoracion Comunitaria'!$A$13:$G$107,7,FALSE),"")</f>
        <v/>
      </c>
      <c r="H120" s="10" t="e">
        <f>+IF(Tabla4[[#This Row],[Bien afectado]]&gt;0,Tabla4[[#This Row],[Valor unitario]]*Tabla4[[#This Row],[Cantidad]],"")*Tabla4[[#This Row],[% de afectación]]</f>
        <v>#VALUE!</v>
      </c>
    </row>
    <row r="121" spans="2:8" x14ac:dyDescent="0.2">
      <c r="B121" s="5" t="str">
        <f>IF(Tabla4[[#This Row],[Bien afectado]]&gt;0,+VLOOKUP(Tabla4[[#This Row],[Bien afectado]],'2. Valoracion Comunitaria'!$A$13:G151,3,FALSE),"")</f>
        <v/>
      </c>
      <c r="D121" s="23"/>
      <c r="E121" s="5" t="str">
        <f>IF(Tabla4[[#This Row],[Bien afectado]]&gt;0,VLOOKUP(Tabla4[[#This Row],[Bien afectado]],'2. Valoracion Comunitaria'!$A$13:$B$116,2,FALSE),"")</f>
        <v/>
      </c>
      <c r="G121" s="10" t="str">
        <f>IF(Tabla4[[#This Row],[Bien afectado]]&gt;0,VLOOKUP(Tabla4[[#This Row],[Bien afectado]],'2. Valoracion Comunitaria'!$A$13:$G$107,7,FALSE),"")</f>
        <v/>
      </c>
      <c r="H121" s="10" t="e">
        <f>+IF(Tabla4[[#This Row],[Bien afectado]]&gt;0,Tabla4[[#This Row],[Valor unitario]]*Tabla4[[#This Row],[Cantidad]],"")*Tabla4[[#This Row],[% de afectación]]</f>
        <v>#VALUE!</v>
      </c>
    </row>
    <row r="122" spans="2:8" x14ac:dyDescent="0.2">
      <c r="B122" s="5" t="str">
        <f>IF(Tabla4[[#This Row],[Bien afectado]]&gt;0,+VLOOKUP(Tabla4[[#This Row],[Bien afectado]],'2. Valoracion Comunitaria'!$A$13:G152,3,FALSE),"")</f>
        <v/>
      </c>
      <c r="D122" s="23"/>
      <c r="E122" s="5" t="str">
        <f>IF(Tabla4[[#This Row],[Bien afectado]]&gt;0,VLOOKUP(Tabla4[[#This Row],[Bien afectado]],'2. Valoracion Comunitaria'!$A$13:$B$116,2,FALSE),"")</f>
        <v/>
      </c>
      <c r="G122" s="10" t="str">
        <f>IF(Tabla4[[#This Row],[Bien afectado]]&gt;0,VLOOKUP(Tabla4[[#This Row],[Bien afectado]],'2. Valoracion Comunitaria'!$A$13:$G$107,7,FALSE),"")</f>
        <v/>
      </c>
      <c r="H122" s="10" t="e">
        <f>+IF(Tabla4[[#This Row],[Bien afectado]]&gt;0,Tabla4[[#This Row],[Valor unitario]]*Tabla4[[#This Row],[Cantidad]],"")*Tabla4[[#This Row],[% de afectación]]</f>
        <v>#VALUE!</v>
      </c>
    </row>
    <row r="123" spans="2:8" x14ac:dyDescent="0.2">
      <c r="B123" s="5" t="str">
        <f>IF(Tabla4[[#This Row],[Bien afectado]]&gt;0,+VLOOKUP(Tabla4[[#This Row],[Bien afectado]],'2. Valoracion Comunitaria'!$A$13:G153,3,FALSE),"")</f>
        <v/>
      </c>
      <c r="D123" s="23"/>
      <c r="E123" s="5" t="str">
        <f>IF(Tabla4[[#This Row],[Bien afectado]]&gt;0,VLOOKUP(Tabla4[[#This Row],[Bien afectado]],'2. Valoracion Comunitaria'!$A$13:$B$116,2,FALSE),"")</f>
        <v/>
      </c>
      <c r="G123" s="10" t="str">
        <f>IF(Tabla4[[#This Row],[Bien afectado]]&gt;0,VLOOKUP(Tabla4[[#This Row],[Bien afectado]],'2. Valoracion Comunitaria'!$A$13:$G$107,7,FALSE),"")</f>
        <v/>
      </c>
      <c r="H123" s="10" t="e">
        <f>+IF(Tabla4[[#This Row],[Bien afectado]]&gt;0,Tabla4[[#This Row],[Valor unitario]]*Tabla4[[#This Row],[Cantidad]],"")*Tabla4[[#This Row],[% de afectación]]</f>
        <v>#VALUE!</v>
      </c>
    </row>
    <row r="124" spans="2:8" x14ac:dyDescent="0.2">
      <c r="B124" s="5" t="str">
        <f>IF(Tabla4[[#This Row],[Bien afectado]]&gt;0,+VLOOKUP(Tabla4[[#This Row],[Bien afectado]],'2. Valoracion Comunitaria'!$A$13:G154,3,FALSE),"")</f>
        <v/>
      </c>
      <c r="D124" s="23"/>
      <c r="E124" s="5" t="str">
        <f>IF(Tabla4[[#This Row],[Bien afectado]]&gt;0,VLOOKUP(Tabla4[[#This Row],[Bien afectado]],'2. Valoracion Comunitaria'!$A$13:$B$116,2,FALSE),"")</f>
        <v/>
      </c>
      <c r="G124" s="10" t="str">
        <f>IF(Tabla4[[#This Row],[Bien afectado]]&gt;0,VLOOKUP(Tabla4[[#This Row],[Bien afectado]],'2. Valoracion Comunitaria'!$A$13:$G$107,7,FALSE),"")</f>
        <v/>
      </c>
      <c r="H124" s="10" t="e">
        <f>+IF(Tabla4[[#This Row],[Bien afectado]]&gt;0,Tabla4[[#This Row],[Valor unitario]]*Tabla4[[#This Row],[Cantidad]],"")*Tabla4[[#This Row],[% de afectación]]</f>
        <v>#VALUE!</v>
      </c>
    </row>
    <row r="125" spans="2:8" x14ac:dyDescent="0.2">
      <c r="B125" s="5" t="str">
        <f>IF(Tabla4[[#This Row],[Bien afectado]]&gt;0,+VLOOKUP(Tabla4[[#This Row],[Bien afectado]],'2. Valoracion Comunitaria'!$A$13:G155,3,FALSE),"")</f>
        <v/>
      </c>
      <c r="D125" s="23"/>
      <c r="E125" s="5" t="str">
        <f>IF(Tabla4[[#This Row],[Bien afectado]]&gt;0,VLOOKUP(Tabla4[[#This Row],[Bien afectado]],'2. Valoracion Comunitaria'!$A$13:$B$116,2,FALSE),"")</f>
        <v/>
      </c>
      <c r="G125" s="10" t="str">
        <f>IF(Tabla4[[#This Row],[Bien afectado]]&gt;0,VLOOKUP(Tabla4[[#This Row],[Bien afectado]],'2. Valoracion Comunitaria'!$A$13:$G$107,7,FALSE),"")</f>
        <v/>
      </c>
      <c r="H125" s="10" t="e">
        <f>+IF(Tabla4[[#This Row],[Bien afectado]]&gt;0,Tabla4[[#This Row],[Valor unitario]]*Tabla4[[#This Row],[Cantidad]],"")*Tabla4[[#This Row],[% de afectación]]</f>
        <v>#VALUE!</v>
      </c>
    </row>
    <row r="126" spans="2:8" x14ac:dyDescent="0.2">
      <c r="B126" s="5" t="str">
        <f>IF(Tabla4[[#This Row],[Bien afectado]]&gt;0,+VLOOKUP(Tabla4[[#This Row],[Bien afectado]],'2. Valoracion Comunitaria'!$A$13:G156,3,FALSE),"")</f>
        <v/>
      </c>
      <c r="D126" s="23"/>
      <c r="E126" s="5" t="str">
        <f>IF(Tabla4[[#This Row],[Bien afectado]]&gt;0,VLOOKUP(Tabla4[[#This Row],[Bien afectado]],'2. Valoracion Comunitaria'!$A$13:$B$116,2,FALSE),"")</f>
        <v/>
      </c>
      <c r="G126" s="10" t="str">
        <f>IF(Tabla4[[#This Row],[Bien afectado]]&gt;0,VLOOKUP(Tabla4[[#This Row],[Bien afectado]],'2. Valoracion Comunitaria'!$A$13:$G$107,7,FALSE),"")</f>
        <v/>
      </c>
      <c r="H126" s="10" t="e">
        <f>+IF(Tabla4[[#This Row],[Bien afectado]]&gt;0,Tabla4[[#This Row],[Valor unitario]]*Tabla4[[#This Row],[Cantidad]],"")*Tabla4[[#This Row],[% de afectación]]</f>
        <v>#VALUE!</v>
      </c>
    </row>
    <row r="127" spans="2:8" x14ac:dyDescent="0.2">
      <c r="B127" s="5" t="str">
        <f>IF(Tabla4[[#This Row],[Bien afectado]]&gt;0,+VLOOKUP(Tabla4[[#This Row],[Bien afectado]],'2. Valoracion Comunitaria'!$A$13:G157,3,FALSE),"")</f>
        <v/>
      </c>
      <c r="D127" s="23"/>
      <c r="E127" s="5" t="str">
        <f>IF(Tabla4[[#This Row],[Bien afectado]]&gt;0,VLOOKUP(Tabla4[[#This Row],[Bien afectado]],'2. Valoracion Comunitaria'!$A$13:$B$116,2,FALSE),"")</f>
        <v/>
      </c>
      <c r="G127" s="10" t="str">
        <f>IF(Tabla4[[#This Row],[Bien afectado]]&gt;0,VLOOKUP(Tabla4[[#This Row],[Bien afectado]],'2. Valoracion Comunitaria'!$A$13:$G$107,7,FALSE),"")</f>
        <v/>
      </c>
      <c r="H127" s="10" t="e">
        <f>+IF(Tabla4[[#This Row],[Bien afectado]]&gt;0,Tabla4[[#This Row],[Valor unitario]]*Tabla4[[#This Row],[Cantidad]],"")*Tabla4[[#This Row],[% de afectación]]</f>
        <v>#VALUE!</v>
      </c>
    </row>
    <row r="128" spans="2:8" x14ac:dyDescent="0.2">
      <c r="B128" s="5" t="str">
        <f>IF(Tabla4[[#This Row],[Bien afectado]]&gt;0,+VLOOKUP(Tabla4[[#This Row],[Bien afectado]],'2. Valoracion Comunitaria'!$A$13:G158,3,FALSE),"")</f>
        <v/>
      </c>
      <c r="D128" s="23"/>
      <c r="E128" s="5" t="str">
        <f>IF(Tabla4[[#This Row],[Bien afectado]]&gt;0,VLOOKUP(Tabla4[[#This Row],[Bien afectado]],'2. Valoracion Comunitaria'!$A$13:$B$116,2,FALSE),"")</f>
        <v/>
      </c>
      <c r="G128" s="10" t="str">
        <f>IF(Tabla4[[#This Row],[Bien afectado]]&gt;0,VLOOKUP(Tabla4[[#This Row],[Bien afectado]],'2. Valoracion Comunitaria'!$A$13:$G$107,7,FALSE),"")</f>
        <v/>
      </c>
      <c r="H128" s="10" t="e">
        <f>+IF(Tabla4[[#This Row],[Bien afectado]]&gt;0,Tabla4[[#This Row],[Valor unitario]]*Tabla4[[#This Row],[Cantidad]],"")*Tabla4[[#This Row],[% de afectación]]</f>
        <v>#VALUE!</v>
      </c>
    </row>
    <row r="129" spans="2:8" x14ac:dyDescent="0.2">
      <c r="B129" s="5" t="str">
        <f>IF(Tabla4[[#This Row],[Bien afectado]]&gt;0,+VLOOKUP(Tabla4[[#This Row],[Bien afectado]],'2. Valoracion Comunitaria'!$A$13:G159,3,FALSE),"")</f>
        <v/>
      </c>
      <c r="D129" s="23"/>
      <c r="E129" s="5" t="str">
        <f>IF(Tabla4[[#This Row],[Bien afectado]]&gt;0,VLOOKUP(Tabla4[[#This Row],[Bien afectado]],'2. Valoracion Comunitaria'!$A$13:$B$116,2,FALSE),"")</f>
        <v/>
      </c>
      <c r="G129" s="10" t="str">
        <f>IF(Tabla4[[#This Row],[Bien afectado]]&gt;0,VLOOKUP(Tabla4[[#This Row],[Bien afectado]],'2. Valoracion Comunitaria'!$A$13:$G$107,7,FALSE),"")</f>
        <v/>
      </c>
      <c r="H129" s="10" t="e">
        <f>+IF(Tabla4[[#This Row],[Bien afectado]]&gt;0,Tabla4[[#This Row],[Valor unitario]]*Tabla4[[#This Row],[Cantidad]],"")*Tabla4[[#This Row],[% de afectación]]</f>
        <v>#VALUE!</v>
      </c>
    </row>
    <row r="130" spans="2:8" x14ac:dyDescent="0.2">
      <c r="B130" s="5" t="str">
        <f>IF(Tabla4[[#This Row],[Bien afectado]]&gt;0,+VLOOKUP(Tabla4[[#This Row],[Bien afectado]],'2. Valoracion Comunitaria'!$A$13:G160,3,FALSE),"")</f>
        <v/>
      </c>
      <c r="D130" s="23"/>
      <c r="E130" s="5" t="str">
        <f>IF(Tabla4[[#This Row],[Bien afectado]]&gt;0,VLOOKUP(Tabla4[[#This Row],[Bien afectado]],'2. Valoracion Comunitaria'!$A$13:$B$116,2,FALSE),"")</f>
        <v/>
      </c>
      <c r="G130" s="10" t="str">
        <f>IF(Tabla4[[#This Row],[Bien afectado]]&gt;0,VLOOKUP(Tabla4[[#This Row],[Bien afectado]],'2. Valoracion Comunitaria'!$A$13:$G$107,7,FALSE),"")</f>
        <v/>
      </c>
      <c r="H130" s="10" t="e">
        <f>+IF(Tabla4[[#This Row],[Bien afectado]]&gt;0,Tabla4[[#This Row],[Valor unitario]]*Tabla4[[#This Row],[Cantidad]],"")*Tabla4[[#This Row],[% de afectación]]</f>
        <v>#VALUE!</v>
      </c>
    </row>
    <row r="131" spans="2:8" x14ac:dyDescent="0.2">
      <c r="B131" s="5" t="str">
        <f>IF(Tabla4[[#This Row],[Bien afectado]]&gt;0,+VLOOKUP(Tabla4[[#This Row],[Bien afectado]],'2. Valoracion Comunitaria'!$A$13:G161,3,FALSE),"")</f>
        <v/>
      </c>
      <c r="D131" s="23"/>
      <c r="E131" s="5" t="str">
        <f>IF(Tabla4[[#This Row],[Bien afectado]]&gt;0,VLOOKUP(Tabla4[[#This Row],[Bien afectado]],'2. Valoracion Comunitaria'!$A$13:$B$116,2,FALSE),"")</f>
        <v/>
      </c>
      <c r="G131" s="10" t="str">
        <f>IF(Tabla4[[#This Row],[Bien afectado]]&gt;0,VLOOKUP(Tabla4[[#This Row],[Bien afectado]],'2. Valoracion Comunitaria'!$A$13:$G$107,7,FALSE),"")</f>
        <v/>
      </c>
      <c r="H131" s="10" t="e">
        <f>+IF(Tabla4[[#This Row],[Bien afectado]]&gt;0,Tabla4[[#This Row],[Valor unitario]]*Tabla4[[#This Row],[Cantidad]],"")*Tabla4[[#This Row],[% de afectación]]</f>
        <v>#VALUE!</v>
      </c>
    </row>
    <row r="132" spans="2:8" x14ac:dyDescent="0.2">
      <c r="B132" s="5" t="str">
        <f>IF(Tabla4[[#This Row],[Bien afectado]]&gt;0,+VLOOKUP(Tabla4[[#This Row],[Bien afectado]],'2. Valoracion Comunitaria'!$A$13:G162,3,FALSE),"")</f>
        <v/>
      </c>
      <c r="D132" s="23"/>
      <c r="E132" s="5" t="str">
        <f>IF(Tabla4[[#This Row],[Bien afectado]]&gt;0,VLOOKUP(Tabla4[[#This Row],[Bien afectado]],'2. Valoracion Comunitaria'!$A$13:$B$116,2,FALSE),"")</f>
        <v/>
      </c>
      <c r="G132" s="10" t="str">
        <f>IF(Tabla4[[#This Row],[Bien afectado]]&gt;0,VLOOKUP(Tabla4[[#This Row],[Bien afectado]],'2. Valoracion Comunitaria'!$A$13:$G$107,7,FALSE),"")</f>
        <v/>
      </c>
      <c r="H132" s="10" t="e">
        <f>+IF(Tabla4[[#This Row],[Bien afectado]]&gt;0,Tabla4[[#This Row],[Valor unitario]]*Tabla4[[#This Row],[Cantidad]],"")*Tabla4[[#This Row],[% de afectación]]</f>
        <v>#VALUE!</v>
      </c>
    </row>
    <row r="133" spans="2:8" x14ac:dyDescent="0.2">
      <c r="B133" s="5" t="str">
        <f>IF(Tabla4[[#This Row],[Bien afectado]]&gt;0,+VLOOKUP(Tabla4[[#This Row],[Bien afectado]],'2. Valoracion Comunitaria'!$A$13:G163,3,FALSE),"")</f>
        <v/>
      </c>
      <c r="D133" s="23"/>
      <c r="E133" s="5" t="str">
        <f>IF(Tabla4[[#This Row],[Bien afectado]]&gt;0,VLOOKUP(Tabla4[[#This Row],[Bien afectado]],'2. Valoracion Comunitaria'!$A$13:$B$116,2,FALSE),"")</f>
        <v/>
      </c>
      <c r="G133" s="10" t="str">
        <f>IF(Tabla4[[#This Row],[Bien afectado]]&gt;0,VLOOKUP(Tabla4[[#This Row],[Bien afectado]],'2. Valoracion Comunitaria'!$A$13:$G$107,7,FALSE),"")</f>
        <v/>
      </c>
      <c r="H133" s="10" t="e">
        <f>+IF(Tabla4[[#This Row],[Bien afectado]]&gt;0,Tabla4[[#This Row],[Valor unitario]]*Tabla4[[#This Row],[Cantidad]],"")*Tabla4[[#This Row],[% de afectación]]</f>
        <v>#VALUE!</v>
      </c>
    </row>
    <row r="134" spans="2:8" x14ac:dyDescent="0.2">
      <c r="B134" s="5" t="str">
        <f>IF(Tabla4[[#This Row],[Bien afectado]]&gt;0,+VLOOKUP(Tabla4[[#This Row],[Bien afectado]],'2. Valoracion Comunitaria'!$A$13:G164,3,FALSE),"")</f>
        <v/>
      </c>
      <c r="D134" s="23"/>
      <c r="E134" s="5" t="str">
        <f>IF(Tabla4[[#This Row],[Bien afectado]]&gt;0,VLOOKUP(Tabla4[[#This Row],[Bien afectado]],'2. Valoracion Comunitaria'!$A$13:$B$116,2,FALSE),"")</f>
        <v/>
      </c>
      <c r="G134" s="10" t="str">
        <f>IF(Tabla4[[#This Row],[Bien afectado]]&gt;0,VLOOKUP(Tabla4[[#This Row],[Bien afectado]],'2. Valoracion Comunitaria'!$A$13:$G$107,7,FALSE),"")</f>
        <v/>
      </c>
      <c r="H134" s="10" t="e">
        <f>+IF(Tabla4[[#This Row],[Bien afectado]]&gt;0,Tabla4[[#This Row],[Valor unitario]]*Tabla4[[#This Row],[Cantidad]],"")*Tabla4[[#This Row],[% de afectación]]</f>
        <v>#VALUE!</v>
      </c>
    </row>
    <row r="135" spans="2:8" x14ac:dyDescent="0.2">
      <c r="B135" s="5" t="str">
        <f>IF(Tabla4[[#This Row],[Bien afectado]]&gt;0,+VLOOKUP(Tabla4[[#This Row],[Bien afectado]],'2. Valoracion Comunitaria'!$A$13:G165,3,FALSE),"")</f>
        <v/>
      </c>
      <c r="D135" s="23"/>
      <c r="E135" s="5" t="str">
        <f>IF(Tabla4[[#This Row],[Bien afectado]]&gt;0,VLOOKUP(Tabla4[[#This Row],[Bien afectado]],'2. Valoracion Comunitaria'!$A$13:$B$116,2,FALSE),"")</f>
        <v/>
      </c>
      <c r="G135" s="10" t="str">
        <f>IF(Tabla4[[#This Row],[Bien afectado]]&gt;0,VLOOKUP(Tabla4[[#This Row],[Bien afectado]],'2. Valoracion Comunitaria'!$A$13:$G$107,7,FALSE),"")</f>
        <v/>
      </c>
      <c r="H135" s="10" t="e">
        <f>+IF(Tabla4[[#This Row],[Bien afectado]]&gt;0,Tabla4[[#This Row],[Valor unitario]]*Tabla4[[#This Row],[Cantidad]],"")*Tabla4[[#This Row],[% de afectación]]</f>
        <v>#VALUE!</v>
      </c>
    </row>
    <row r="136" spans="2:8" x14ac:dyDescent="0.2">
      <c r="B136" s="5" t="str">
        <f>IF(Tabla4[[#This Row],[Bien afectado]]&gt;0,+VLOOKUP(Tabla4[[#This Row],[Bien afectado]],'2. Valoracion Comunitaria'!$A$13:G166,3,FALSE),"")</f>
        <v/>
      </c>
      <c r="D136" s="23"/>
      <c r="E136" s="5" t="str">
        <f>IF(Tabla4[[#This Row],[Bien afectado]]&gt;0,VLOOKUP(Tabla4[[#This Row],[Bien afectado]],'2. Valoracion Comunitaria'!$A$13:$B$116,2,FALSE),"")</f>
        <v/>
      </c>
      <c r="G136" s="10" t="str">
        <f>IF(Tabla4[[#This Row],[Bien afectado]]&gt;0,VLOOKUP(Tabla4[[#This Row],[Bien afectado]],'2. Valoracion Comunitaria'!$A$13:$G$107,7,FALSE),"")</f>
        <v/>
      </c>
      <c r="H136" s="10" t="e">
        <f>+IF(Tabla4[[#This Row],[Bien afectado]]&gt;0,Tabla4[[#This Row],[Valor unitario]]*Tabla4[[#This Row],[Cantidad]],"")*Tabla4[[#This Row],[% de afectación]]</f>
        <v>#VALUE!</v>
      </c>
    </row>
    <row r="137" spans="2:8" x14ac:dyDescent="0.2">
      <c r="B137" s="5" t="str">
        <f>IF(Tabla4[[#This Row],[Bien afectado]]&gt;0,+VLOOKUP(Tabla4[[#This Row],[Bien afectado]],'2. Valoracion Comunitaria'!$A$13:G167,3,FALSE),"")</f>
        <v/>
      </c>
      <c r="D137" s="23"/>
      <c r="E137" s="5" t="str">
        <f>IF(Tabla4[[#This Row],[Bien afectado]]&gt;0,VLOOKUP(Tabla4[[#This Row],[Bien afectado]],'2. Valoracion Comunitaria'!$A$13:$B$116,2,FALSE),"")</f>
        <v/>
      </c>
      <c r="G137" s="10" t="str">
        <f>IF(Tabla4[[#This Row],[Bien afectado]]&gt;0,VLOOKUP(Tabla4[[#This Row],[Bien afectado]],'2. Valoracion Comunitaria'!$A$13:$G$107,7,FALSE),"")</f>
        <v/>
      </c>
      <c r="H137" s="10" t="e">
        <f>+IF(Tabla4[[#This Row],[Bien afectado]]&gt;0,Tabla4[[#This Row],[Valor unitario]]*Tabla4[[#This Row],[Cantidad]],"")*Tabla4[[#This Row],[% de afectación]]</f>
        <v>#VALUE!</v>
      </c>
    </row>
    <row r="138" spans="2:8" x14ac:dyDescent="0.2">
      <c r="B138" s="5" t="str">
        <f>IF(Tabla4[[#This Row],[Bien afectado]]&gt;0,+VLOOKUP(Tabla4[[#This Row],[Bien afectado]],'2. Valoracion Comunitaria'!$A$13:G168,3,FALSE),"")</f>
        <v/>
      </c>
      <c r="D138" s="23"/>
      <c r="E138" s="5" t="str">
        <f>IF(Tabla4[[#This Row],[Bien afectado]]&gt;0,VLOOKUP(Tabla4[[#This Row],[Bien afectado]],'2. Valoracion Comunitaria'!$A$13:$B$116,2,FALSE),"")</f>
        <v/>
      </c>
      <c r="G138" s="10" t="str">
        <f>IF(Tabla4[[#This Row],[Bien afectado]]&gt;0,VLOOKUP(Tabla4[[#This Row],[Bien afectado]],'2. Valoracion Comunitaria'!$A$13:$G$107,7,FALSE),"")</f>
        <v/>
      </c>
      <c r="H138" s="10" t="e">
        <f>+IF(Tabla4[[#This Row],[Bien afectado]]&gt;0,Tabla4[[#This Row],[Valor unitario]]*Tabla4[[#This Row],[Cantidad]],"")*Tabla4[[#This Row],[% de afectación]]</f>
        <v>#VALUE!</v>
      </c>
    </row>
    <row r="139" spans="2:8" x14ac:dyDescent="0.2">
      <c r="B139" s="5" t="str">
        <f>IF(Tabla4[[#This Row],[Bien afectado]]&gt;0,+VLOOKUP(Tabla4[[#This Row],[Bien afectado]],'2. Valoracion Comunitaria'!$A$13:G169,3,FALSE),"")</f>
        <v/>
      </c>
      <c r="D139" s="23"/>
      <c r="E139" s="5" t="str">
        <f>IF(Tabla4[[#This Row],[Bien afectado]]&gt;0,VLOOKUP(Tabla4[[#This Row],[Bien afectado]],'2. Valoracion Comunitaria'!$A$13:$B$116,2,FALSE),"")</f>
        <v/>
      </c>
      <c r="G139" s="10" t="str">
        <f>IF(Tabla4[[#This Row],[Bien afectado]]&gt;0,VLOOKUP(Tabla4[[#This Row],[Bien afectado]],'2. Valoracion Comunitaria'!$A$13:$G$107,7,FALSE),"")</f>
        <v/>
      </c>
      <c r="H139" s="10" t="e">
        <f>+IF(Tabla4[[#This Row],[Bien afectado]]&gt;0,Tabla4[[#This Row],[Valor unitario]]*Tabla4[[#This Row],[Cantidad]],"")*Tabla4[[#This Row],[% de afectación]]</f>
        <v>#VALUE!</v>
      </c>
    </row>
    <row r="140" spans="2:8" x14ac:dyDescent="0.2">
      <c r="B140" s="5" t="str">
        <f>IF(Tabla4[[#This Row],[Bien afectado]]&gt;0,+VLOOKUP(Tabla4[[#This Row],[Bien afectado]],'2. Valoracion Comunitaria'!$A$13:G170,3,FALSE),"")</f>
        <v/>
      </c>
      <c r="D140" s="23"/>
      <c r="E140" s="5" t="str">
        <f>IF(Tabla4[[#This Row],[Bien afectado]]&gt;0,VLOOKUP(Tabla4[[#This Row],[Bien afectado]],'2. Valoracion Comunitaria'!$A$13:$B$116,2,FALSE),"")</f>
        <v/>
      </c>
      <c r="G140" s="10" t="str">
        <f>IF(Tabla4[[#This Row],[Bien afectado]]&gt;0,VLOOKUP(Tabla4[[#This Row],[Bien afectado]],'2. Valoracion Comunitaria'!$A$13:$G$107,7,FALSE),"")</f>
        <v/>
      </c>
      <c r="H140" s="10" t="e">
        <f>+IF(Tabla4[[#This Row],[Bien afectado]]&gt;0,Tabla4[[#This Row],[Valor unitario]]*Tabla4[[#This Row],[Cantidad]],"")*Tabla4[[#This Row],[% de afectación]]</f>
        <v>#VALUE!</v>
      </c>
    </row>
    <row r="141" spans="2:8" x14ac:dyDescent="0.2">
      <c r="B141" s="5" t="str">
        <f>IF(Tabla4[[#This Row],[Bien afectado]]&gt;0,+VLOOKUP(Tabla4[[#This Row],[Bien afectado]],'2. Valoracion Comunitaria'!$A$13:G171,3,FALSE),"")</f>
        <v/>
      </c>
      <c r="D141" s="23"/>
      <c r="E141" s="5" t="str">
        <f>IF(Tabla4[[#This Row],[Bien afectado]]&gt;0,VLOOKUP(Tabla4[[#This Row],[Bien afectado]],'2. Valoracion Comunitaria'!$A$13:$B$116,2,FALSE),"")</f>
        <v/>
      </c>
      <c r="G141" s="10" t="str">
        <f>IF(Tabla4[[#This Row],[Bien afectado]]&gt;0,VLOOKUP(Tabla4[[#This Row],[Bien afectado]],'2. Valoracion Comunitaria'!$A$13:$G$107,7,FALSE),"")</f>
        <v/>
      </c>
      <c r="H141" s="10" t="e">
        <f>+IF(Tabla4[[#This Row],[Bien afectado]]&gt;0,Tabla4[[#This Row],[Valor unitario]]*Tabla4[[#This Row],[Cantidad]],"")*Tabla4[[#This Row],[% de afectación]]</f>
        <v>#VALUE!</v>
      </c>
    </row>
    <row r="142" spans="2:8" x14ac:dyDescent="0.2">
      <c r="B142" s="5" t="str">
        <f>IF(Tabla4[[#This Row],[Bien afectado]]&gt;0,+VLOOKUP(Tabla4[[#This Row],[Bien afectado]],'2. Valoracion Comunitaria'!$A$13:G172,3,FALSE),"")</f>
        <v/>
      </c>
      <c r="D142" s="23"/>
      <c r="E142" s="5" t="str">
        <f>IF(Tabla4[[#This Row],[Bien afectado]]&gt;0,VLOOKUP(Tabla4[[#This Row],[Bien afectado]],'2. Valoracion Comunitaria'!$A$13:$B$116,2,FALSE),"")</f>
        <v/>
      </c>
      <c r="G142" s="10" t="str">
        <f>IF(Tabla4[[#This Row],[Bien afectado]]&gt;0,VLOOKUP(Tabla4[[#This Row],[Bien afectado]],'2. Valoracion Comunitaria'!$A$13:$G$107,7,FALSE),"")</f>
        <v/>
      </c>
      <c r="H142" s="10" t="e">
        <f>+IF(Tabla4[[#This Row],[Bien afectado]]&gt;0,Tabla4[[#This Row],[Valor unitario]]*Tabla4[[#This Row],[Cantidad]],"")*Tabla4[[#This Row],[% de afectación]]</f>
        <v>#VALUE!</v>
      </c>
    </row>
    <row r="143" spans="2:8" x14ac:dyDescent="0.2">
      <c r="B143" s="5" t="str">
        <f>IF(Tabla4[[#This Row],[Bien afectado]]&gt;0,+VLOOKUP(Tabla4[[#This Row],[Bien afectado]],'2. Valoracion Comunitaria'!$A$13:G173,3,FALSE),"")</f>
        <v/>
      </c>
      <c r="D143" s="23"/>
      <c r="E143" s="5" t="str">
        <f>IF(Tabla4[[#This Row],[Bien afectado]]&gt;0,VLOOKUP(Tabla4[[#This Row],[Bien afectado]],'2. Valoracion Comunitaria'!$A$13:$B$116,2,FALSE),"")</f>
        <v/>
      </c>
      <c r="G143" s="10" t="str">
        <f>IF(Tabla4[[#This Row],[Bien afectado]]&gt;0,VLOOKUP(Tabla4[[#This Row],[Bien afectado]],'2. Valoracion Comunitaria'!$A$13:$G$107,7,FALSE),"")</f>
        <v/>
      </c>
      <c r="H143" s="10" t="e">
        <f>+IF(Tabla4[[#This Row],[Bien afectado]]&gt;0,Tabla4[[#This Row],[Valor unitario]]*Tabla4[[#This Row],[Cantidad]],"")*Tabla4[[#This Row],[% de afectación]]</f>
        <v>#VALUE!</v>
      </c>
    </row>
    <row r="144" spans="2:8" x14ac:dyDescent="0.2">
      <c r="B144" s="5" t="str">
        <f>IF(Tabla4[[#This Row],[Bien afectado]]&gt;0,+VLOOKUP(Tabla4[[#This Row],[Bien afectado]],'2. Valoracion Comunitaria'!$A$13:G174,3,FALSE),"")</f>
        <v/>
      </c>
      <c r="D144" s="23"/>
      <c r="E144" s="5" t="str">
        <f>IF(Tabla4[[#This Row],[Bien afectado]]&gt;0,VLOOKUP(Tabla4[[#This Row],[Bien afectado]],'2. Valoracion Comunitaria'!$A$13:$B$116,2,FALSE),"")</f>
        <v/>
      </c>
      <c r="G144" s="10" t="str">
        <f>IF(Tabla4[[#This Row],[Bien afectado]]&gt;0,VLOOKUP(Tabla4[[#This Row],[Bien afectado]],'2. Valoracion Comunitaria'!$A$13:$G$107,7,FALSE),"")</f>
        <v/>
      </c>
      <c r="H144" s="10" t="e">
        <f>+IF(Tabla4[[#This Row],[Bien afectado]]&gt;0,Tabla4[[#This Row],[Valor unitario]]*Tabla4[[#This Row],[Cantidad]],"")*Tabla4[[#This Row],[% de afectación]]</f>
        <v>#VALUE!</v>
      </c>
    </row>
    <row r="145" spans="2:8" x14ac:dyDescent="0.2">
      <c r="B145" s="5" t="str">
        <f>IF(Tabla4[[#This Row],[Bien afectado]]&gt;0,+VLOOKUP(Tabla4[[#This Row],[Bien afectado]],'2. Valoracion Comunitaria'!$A$13:G175,3,FALSE),"")</f>
        <v/>
      </c>
      <c r="D145" s="23"/>
      <c r="E145" s="5" t="str">
        <f>IF(Tabla4[[#This Row],[Bien afectado]]&gt;0,VLOOKUP(Tabla4[[#This Row],[Bien afectado]],'2. Valoracion Comunitaria'!$A$13:$B$116,2,FALSE),"")</f>
        <v/>
      </c>
      <c r="G145" s="10" t="str">
        <f>IF(Tabla4[[#This Row],[Bien afectado]]&gt;0,VLOOKUP(Tabla4[[#This Row],[Bien afectado]],'2. Valoracion Comunitaria'!$A$13:$G$107,7,FALSE),"")</f>
        <v/>
      </c>
      <c r="H145" s="10" t="e">
        <f>+IF(Tabla4[[#This Row],[Bien afectado]]&gt;0,Tabla4[[#This Row],[Valor unitario]]*Tabla4[[#This Row],[Cantidad]],"")*Tabla4[[#This Row],[% de afectación]]</f>
        <v>#VALUE!</v>
      </c>
    </row>
    <row r="146" spans="2:8" x14ac:dyDescent="0.2">
      <c r="B146" s="5" t="str">
        <f>IF(Tabla4[[#This Row],[Bien afectado]]&gt;0,+VLOOKUP(Tabla4[[#This Row],[Bien afectado]],'2. Valoracion Comunitaria'!$A$13:G176,3,FALSE),"")</f>
        <v/>
      </c>
      <c r="D146" s="23"/>
      <c r="E146" s="5" t="str">
        <f>IF(Tabla4[[#This Row],[Bien afectado]]&gt;0,VLOOKUP(Tabla4[[#This Row],[Bien afectado]],'2. Valoracion Comunitaria'!$A$13:$B$116,2,FALSE),"")</f>
        <v/>
      </c>
      <c r="G146" s="10" t="str">
        <f>IF(Tabla4[[#This Row],[Bien afectado]]&gt;0,VLOOKUP(Tabla4[[#This Row],[Bien afectado]],'2. Valoracion Comunitaria'!$A$13:$G$107,7,FALSE),"")</f>
        <v/>
      </c>
      <c r="H146" s="10" t="e">
        <f>+IF(Tabla4[[#This Row],[Bien afectado]]&gt;0,Tabla4[[#This Row],[Valor unitario]]*Tabla4[[#This Row],[Cantidad]],"")*Tabla4[[#This Row],[% de afectación]]</f>
        <v>#VALUE!</v>
      </c>
    </row>
    <row r="147" spans="2:8" x14ac:dyDescent="0.2">
      <c r="B147" s="5" t="str">
        <f>IF(Tabla4[[#This Row],[Bien afectado]]&gt;0,+VLOOKUP(Tabla4[[#This Row],[Bien afectado]],'2. Valoracion Comunitaria'!$A$13:G177,3,FALSE),"")</f>
        <v/>
      </c>
      <c r="D147" s="23"/>
      <c r="E147" s="5" t="str">
        <f>IF(Tabla4[[#This Row],[Bien afectado]]&gt;0,VLOOKUP(Tabla4[[#This Row],[Bien afectado]],'2. Valoracion Comunitaria'!$A$13:$B$116,2,FALSE),"")</f>
        <v/>
      </c>
      <c r="G147" s="10" t="str">
        <f>IF(Tabla4[[#This Row],[Bien afectado]]&gt;0,VLOOKUP(Tabla4[[#This Row],[Bien afectado]],'2. Valoracion Comunitaria'!$A$13:$G$107,7,FALSE),"")</f>
        <v/>
      </c>
      <c r="H147" s="10" t="e">
        <f>+IF(Tabla4[[#This Row],[Bien afectado]]&gt;0,Tabla4[[#This Row],[Valor unitario]]*Tabla4[[#This Row],[Cantidad]],"")*Tabla4[[#This Row],[% de afectación]]</f>
        <v>#VALUE!</v>
      </c>
    </row>
    <row r="148" spans="2:8" x14ac:dyDescent="0.2">
      <c r="B148" s="5" t="str">
        <f>IF(Tabla4[[#This Row],[Bien afectado]]&gt;0,+VLOOKUP(Tabla4[[#This Row],[Bien afectado]],'2. Valoracion Comunitaria'!$A$13:G178,3,FALSE),"")</f>
        <v/>
      </c>
      <c r="D148" s="23"/>
      <c r="E148" s="5" t="str">
        <f>IF(Tabla4[[#This Row],[Bien afectado]]&gt;0,VLOOKUP(Tabla4[[#This Row],[Bien afectado]],'2. Valoracion Comunitaria'!$A$13:$B$116,2,FALSE),"")</f>
        <v/>
      </c>
      <c r="G148" s="10" t="str">
        <f>IF(Tabla4[[#This Row],[Bien afectado]]&gt;0,VLOOKUP(Tabla4[[#This Row],[Bien afectado]],'2. Valoracion Comunitaria'!$A$13:$G$107,7,FALSE),"")</f>
        <v/>
      </c>
      <c r="H148" s="10" t="e">
        <f>+IF(Tabla4[[#This Row],[Bien afectado]]&gt;0,Tabla4[[#This Row],[Valor unitario]]*Tabla4[[#This Row],[Cantidad]],"")*Tabla4[[#This Row],[% de afectación]]</f>
        <v>#VALUE!</v>
      </c>
    </row>
    <row r="149" spans="2:8" x14ac:dyDescent="0.2">
      <c r="B149" s="5" t="str">
        <f>IF(Tabla4[[#This Row],[Bien afectado]]&gt;0,+VLOOKUP(Tabla4[[#This Row],[Bien afectado]],'2. Valoracion Comunitaria'!$A$13:G179,3,FALSE),"")</f>
        <v/>
      </c>
      <c r="D149" s="23"/>
      <c r="E149" s="5" t="str">
        <f>IF(Tabla4[[#This Row],[Bien afectado]]&gt;0,VLOOKUP(Tabla4[[#This Row],[Bien afectado]],'2. Valoracion Comunitaria'!$A$13:$B$116,2,FALSE),"")</f>
        <v/>
      </c>
      <c r="G149" s="10" t="str">
        <f>IF(Tabla4[[#This Row],[Bien afectado]]&gt;0,VLOOKUP(Tabla4[[#This Row],[Bien afectado]],'2. Valoracion Comunitaria'!$A$13:$G$107,7,FALSE),"")</f>
        <v/>
      </c>
      <c r="H149" s="10" t="e">
        <f>+IF(Tabla4[[#This Row],[Bien afectado]]&gt;0,Tabla4[[#This Row],[Valor unitario]]*Tabla4[[#This Row],[Cantidad]],"")*Tabla4[[#This Row],[% de afectación]]</f>
        <v>#VALUE!</v>
      </c>
    </row>
    <row r="150" spans="2:8" x14ac:dyDescent="0.2">
      <c r="B150" s="5" t="str">
        <f>IF(Tabla4[[#This Row],[Bien afectado]]&gt;0,+VLOOKUP(Tabla4[[#This Row],[Bien afectado]],'2. Valoracion Comunitaria'!$A$13:G180,3,FALSE),"")</f>
        <v/>
      </c>
      <c r="D150" s="23"/>
      <c r="E150" s="5" t="str">
        <f>IF(Tabla4[[#This Row],[Bien afectado]]&gt;0,VLOOKUP(Tabla4[[#This Row],[Bien afectado]],'2. Valoracion Comunitaria'!$A$13:$B$116,2,FALSE),"")</f>
        <v/>
      </c>
      <c r="G150" s="10" t="str">
        <f>IF(Tabla4[[#This Row],[Bien afectado]]&gt;0,VLOOKUP(Tabla4[[#This Row],[Bien afectado]],'2. Valoracion Comunitaria'!$A$13:$G$107,7,FALSE),"")</f>
        <v/>
      </c>
      <c r="H150" s="10" t="e">
        <f>+IF(Tabla4[[#This Row],[Bien afectado]]&gt;0,Tabla4[[#This Row],[Valor unitario]]*Tabla4[[#This Row],[Cantidad]],"")*Tabla4[[#This Row],[% de afectación]]</f>
        <v>#VALUE!</v>
      </c>
    </row>
    <row r="151" spans="2:8" x14ac:dyDescent="0.2">
      <c r="B151" s="5" t="str">
        <f>IF(Tabla4[[#This Row],[Bien afectado]]&gt;0,+VLOOKUP(Tabla4[[#This Row],[Bien afectado]],'2. Valoracion Comunitaria'!$A$13:G181,3,FALSE),"")</f>
        <v/>
      </c>
      <c r="D151" s="23"/>
      <c r="E151" s="5" t="str">
        <f>IF(Tabla4[[#This Row],[Bien afectado]]&gt;0,VLOOKUP(Tabla4[[#This Row],[Bien afectado]],'2. Valoracion Comunitaria'!$A$13:$B$116,2,FALSE),"")</f>
        <v/>
      </c>
      <c r="G151" s="10" t="str">
        <f>IF(Tabla4[[#This Row],[Bien afectado]]&gt;0,VLOOKUP(Tabla4[[#This Row],[Bien afectado]],'2. Valoracion Comunitaria'!$A$13:$G$107,7,FALSE),"")</f>
        <v/>
      </c>
      <c r="H151" s="10" t="e">
        <f>+IF(Tabla4[[#This Row],[Bien afectado]]&gt;0,Tabla4[[#This Row],[Valor unitario]]*Tabla4[[#This Row],[Cantidad]],"")*Tabla4[[#This Row],[% de afectación]]</f>
        <v>#VALUE!</v>
      </c>
    </row>
    <row r="152" spans="2:8" x14ac:dyDescent="0.2">
      <c r="B152" s="5" t="str">
        <f>IF(Tabla4[[#This Row],[Bien afectado]]&gt;0,+VLOOKUP(Tabla4[[#This Row],[Bien afectado]],'2. Valoracion Comunitaria'!$A$13:G182,3,FALSE),"")</f>
        <v/>
      </c>
      <c r="D152" s="23"/>
      <c r="E152" s="5" t="str">
        <f>IF(Tabla4[[#This Row],[Bien afectado]]&gt;0,VLOOKUP(Tabla4[[#This Row],[Bien afectado]],'2. Valoracion Comunitaria'!$A$13:$B$116,2,FALSE),"")</f>
        <v/>
      </c>
      <c r="G152" s="10" t="str">
        <f>IF(Tabla4[[#This Row],[Bien afectado]]&gt;0,VLOOKUP(Tabla4[[#This Row],[Bien afectado]],'2. Valoracion Comunitaria'!$A$13:$G$107,7,FALSE),"")</f>
        <v/>
      </c>
      <c r="H152" s="10" t="e">
        <f>+IF(Tabla4[[#This Row],[Bien afectado]]&gt;0,Tabla4[[#This Row],[Valor unitario]]*Tabla4[[#This Row],[Cantidad]],"")*Tabla4[[#This Row],[% de afectación]]</f>
        <v>#VALUE!</v>
      </c>
    </row>
    <row r="153" spans="2:8" x14ac:dyDescent="0.2">
      <c r="B153" s="5" t="str">
        <f>IF(Tabla4[[#This Row],[Bien afectado]]&gt;0,+VLOOKUP(Tabla4[[#This Row],[Bien afectado]],'2. Valoracion Comunitaria'!$A$13:G183,3,FALSE),"")</f>
        <v/>
      </c>
      <c r="D153" s="23"/>
      <c r="E153" s="5" t="str">
        <f>IF(Tabla4[[#This Row],[Bien afectado]]&gt;0,VLOOKUP(Tabla4[[#This Row],[Bien afectado]],'2. Valoracion Comunitaria'!$A$13:$B$116,2,FALSE),"")</f>
        <v/>
      </c>
      <c r="G153" s="10" t="str">
        <f>IF(Tabla4[[#This Row],[Bien afectado]]&gt;0,VLOOKUP(Tabla4[[#This Row],[Bien afectado]],'2. Valoracion Comunitaria'!$A$13:$G$107,7,FALSE),"")</f>
        <v/>
      </c>
      <c r="H153" s="10" t="e">
        <f>+IF(Tabla4[[#This Row],[Bien afectado]]&gt;0,Tabla4[[#This Row],[Valor unitario]]*Tabla4[[#This Row],[Cantidad]],"")*Tabla4[[#This Row],[% de afectación]]</f>
        <v>#VALUE!</v>
      </c>
    </row>
    <row r="154" spans="2:8" x14ac:dyDescent="0.2">
      <c r="B154" s="5" t="str">
        <f>IF(Tabla4[[#This Row],[Bien afectado]]&gt;0,+VLOOKUP(Tabla4[[#This Row],[Bien afectado]],'2. Valoracion Comunitaria'!$A$13:G184,3,FALSE),"")</f>
        <v/>
      </c>
      <c r="D154" s="23"/>
      <c r="E154" s="5" t="str">
        <f>IF(Tabla4[[#This Row],[Bien afectado]]&gt;0,VLOOKUP(Tabla4[[#This Row],[Bien afectado]],'2. Valoracion Comunitaria'!$A$13:$B$116,2,FALSE),"")</f>
        <v/>
      </c>
      <c r="G154" s="10" t="str">
        <f>IF(Tabla4[[#This Row],[Bien afectado]]&gt;0,VLOOKUP(Tabla4[[#This Row],[Bien afectado]],'2. Valoracion Comunitaria'!$A$13:$G$107,7,FALSE),"")</f>
        <v/>
      </c>
      <c r="H154" s="10" t="e">
        <f>+IF(Tabla4[[#This Row],[Bien afectado]]&gt;0,Tabla4[[#This Row],[Valor unitario]]*Tabla4[[#This Row],[Cantidad]],"")*Tabla4[[#This Row],[% de afectación]]</f>
        <v>#VALUE!</v>
      </c>
    </row>
    <row r="155" spans="2:8" x14ac:dyDescent="0.2">
      <c r="B155" s="5" t="str">
        <f>IF(Tabla4[[#This Row],[Bien afectado]]&gt;0,+VLOOKUP(Tabla4[[#This Row],[Bien afectado]],'2. Valoracion Comunitaria'!$A$13:G185,3,FALSE),"")</f>
        <v/>
      </c>
      <c r="D155" s="23"/>
      <c r="E155" s="5" t="str">
        <f>IF(Tabla4[[#This Row],[Bien afectado]]&gt;0,VLOOKUP(Tabla4[[#This Row],[Bien afectado]],'2. Valoracion Comunitaria'!$A$13:$B$116,2,FALSE),"")</f>
        <v/>
      </c>
      <c r="G155" s="10" t="str">
        <f>IF(Tabla4[[#This Row],[Bien afectado]]&gt;0,VLOOKUP(Tabla4[[#This Row],[Bien afectado]],'2. Valoracion Comunitaria'!$A$13:$G$107,7,FALSE),"")</f>
        <v/>
      </c>
      <c r="H155" s="10" t="e">
        <f>+IF(Tabla4[[#This Row],[Bien afectado]]&gt;0,Tabla4[[#This Row],[Valor unitario]]*Tabla4[[#This Row],[Cantidad]],"")*Tabla4[[#This Row],[% de afectación]]</f>
        <v>#VALUE!</v>
      </c>
    </row>
    <row r="156" spans="2:8" x14ac:dyDescent="0.2">
      <c r="B156" s="5" t="str">
        <f>IF(Tabla4[[#This Row],[Bien afectado]]&gt;0,+VLOOKUP(Tabla4[[#This Row],[Bien afectado]],'2. Valoracion Comunitaria'!$A$13:G186,3,FALSE),"")</f>
        <v/>
      </c>
      <c r="D156" s="23"/>
      <c r="E156" s="5" t="str">
        <f>IF(Tabla4[[#This Row],[Bien afectado]]&gt;0,VLOOKUP(Tabla4[[#This Row],[Bien afectado]],'2. Valoracion Comunitaria'!$A$13:$B$116,2,FALSE),"")</f>
        <v/>
      </c>
      <c r="G156" s="10" t="str">
        <f>IF(Tabla4[[#This Row],[Bien afectado]]&gt;0,VLOOKUP(Tabla4[[#This Row],[Bien afectado]],'2. Valoracion Comunitaria'!$A$13:$G$107,7,FALSE),"")</f>
        <v/>
      </c>
      <c r="H156" s="10" t="e">
        <f>+IF(Tabla4[[#This Row],[Bien afectado]]&gt;0,Tabla4[[#This Row],[Valor unitario]]*Tabla4[[#This Row],[Cantidad]],"")*Tabla4[[#This Row],[% de afectación]]</f>
        <v>#VALUE!</v>
      </c>
    </row>
    <row r="157" spans="2:8" x14ac:dyDescent="0.2">
      <c r="B157" s="5" t="str">
        <f>IF(Tabla4[[#This Row],[Bien afectado]]&gt;0,+VLOOKUP(Tabla4[[#This Row],[Bien afectado]],'2. Valoracion Comunitaria'!$A$13:G187,3,FALSE),"")</f>
        <v/>
      </c>
      <c r="D157" s="23"/>
      <c r="E157" s="5" t="str">
        <f>IF(Tabla4[[#This Row],[Bien afectado]]&gt;0,VLOOKUP(Tabla4[[#This Row],[Bien afectado]],'2. Valoracion Comunitaria'!$A$13:$B$116,2,FALSE),"")</f>
        <v/>
      </c>
      <c r="G157" s="10" t="str">
        <f>IF(Tabla4[[#This Row],[Bien afectado]]&gt;0,VLOOKUP(Tabla4[[#This Row],[Bien afectado]],'2. Valoracion Comunitaria'!$A$13:$G$107,7,FALSE),"")</f>
        <v/>
      </c>
      <c r="H157" s="10" t="e">
        <f>+IF(Tabla4[[#This Row],[Bien afectado]]&gt;0,Tabla4[[#This Row],[Valor unitario]]*Tabla4[[#This Row],[Cantidad]],"")*Tabla4[[#This Row],[% de afectación]]</f>
        <v>#VALUE!</v>
      </c>
    </row>
    <row r="158" spans="2:8" x14ac:dyDescent="0.2">
      <c r="B158" s="5" t="str">
        <f>IF(Tabla4[[#This Row],[Bien afectado]]&gt;0,+VLOOKUP(Tabla4[[#This Row],[Bien afectado]],'2. Valoracion Comunitaria'!$A$13:G188,3,FALSE),"")</f>
        <v/>
      </c>
      <c r="D158" s="23"/>
      <c r="E158" s="5" t="str">
        <f>IF(Tabla4[[#This Row],[Bien afectado]]&gt;0,VLOOKUP(Tabla4[[#This Row],[Bien afectado]],'2. Valoracion Comunitaria'!$A$13:$B$116,2,FALSE),"")</f>
        <v/>
      </c>
      <c r="G158" s="10" t="str">
        <f>IF(Tabla4[[#This Row],[Bien afectado]]&gt;0,VLOOKUP(Tabla4[[#This Row],[Bien afectado]],'2. Valoracion Comunitaria'!$A$13:$G$107,7,FALSE),"")</f>
        <v/>
      </c>
      <c r="H158" s="10" t="e">
        <f>+IF(Tabla4[[#This Row],[Bien afectado]]&gt;0,Tabla4[[#This Row],[Valor unitario]]*Tabla4[[#This Row],[Cantidad]],"")*Tabla4[[#This Row],[% de afectación]]</f>
        <v>#VALUE!</v>
      </c>
    </row>
    <row r="159" spans="2:8" x14ac:dyDescent="0.2">
      <c r="B159" s="5" t="str">
        <f>IF(Tabla4[[#This Row],[Bien afectado]]&gt;0,+VLOOKUP(Tabla4[[#This Row],[Bien afectado]],'2. Valoracion Comunitaria'!$A$13:G189,3,FALSE),"")</f>
        <v/>
      </c>
      <c r="D159" s="23"/>
      <c r="E159" s="5" t="str">
        <f>IF(Tabla4[[#This Row],[Bien afectado]]&gt;0,VLOOKUP(Tabla4[[#This Row],[Bien afectado]],'2. Valoracion Comunitaria'!$A$13:$B$116,2,FALSE),"")</f>
        <v/>
      </c>
      <c r="G159" s="10" t="str">
        <f>IF(Tabla4[[#This Row],[Bien afectado]]&gt;0,VLOOKUP(Tabla4[[#This Row],[Bien afectado]],'2. Valoracion Comunitaria'!$A$13:$G$107,7,FALSE),"")</f>
        <v/>
      </c>
      <c r="H159" s="10" t="e">
        <f>+IF(Tabla4[[#This Row],[Bien afectado]]&gt;0,Tabla4[[#This Row],[Valor unitario]]*Tabla4[[#This Row],[Cantidad]],"")*Tabla4[[#This Row],[% de afectación]]</f>
        <v>#VALUE!</v>
      </c>
    </row>
    <row r="160" spans="2:8" x14ac:dyDescent="0.2">
      <c r="B160" s="5" t="str">
        <f>IF(Tabla4[[#This Row],[Bien afectado]]&gt;0,+VLOOKUP(Tabla4[[#This Row],[Bien afectado]],'2. Valoracion Comunitaria'!$A$13:G190,3,FALSE),"")</f>
        <v/>
      </c>
      <c r="D160" s="23"/>
      <c r="E160" s="5" t="str">
        <f>IF(Tabla4[[#This Row],[Bien afectado]]&gt;0,VLOOKUP(Tabla4[[#This Row],[Bien afectado]],'2. Valoracion Comunitaria'!$A$13:$B$116,2,FALSE),"")</f>
        <v/>
      </c>
      <c r="G160" s="10" t="str">
        <f>IF(Tabla4[[#This Row],[Bien afectado]]&gt;0,VLOOKUP(Tabla4[[#This Row],[Bien afectado]],'2. Valoracion Comunitaria'!$A$13:$G$107,7,FALSE),"")</f>
        <v/>
      </c>
      <c r="H160" s="10" t="e">
        <f>+IF(Tabla4[[#This Row],[Bien afectado]]&gt;0,Tabla4[[#This Row],[Valor unitario]]*Tabla4[[#This Row],[Cantidad]],"")*Tabla4[[#This Row],[% de afectación]]</f>
        <v>#VALUE!</v>
      </c>
    </row>
    <row r="161" spans="2:8" x14ac:dyDescent="0.2">
      <c r="B161" s="5" t="str">
        <f>IF(Tabla4[[#This Row],[Bien afectado]]&gt;0,+VLOOKUP(Tabla4[[#This Row],[Bien afectado]],'2. Valoracion Comunitaria'!$A$13:G191,3,FALSE),"")</f>
        <v/>
      </c>
      <c r="D161" s="23"/>
      <c r="E161" s="5" t="str">
        <f>IF(Tabla4[[#This Row],[Bien afectado]]&gt;0,VLOOKUP(Tabla4[[#This Row],[Bien afectado]],'2. Valoracion Comunitaria'!$A$13:$B$116,2,FALSE),"")</f>
        <v/>
      </c>
      <c r="G161" s="10" t="str">
        <f>IF(Tabla4[[#This Row],[Bien afectado]]&gt;0,VLOOKUP(Tabla4[[#This Row],[Bien afectado]],'2. Valoracion Comunitaria'!$A$13:$G$107,7,FALSE),"")</f>
        <v/>
      </c>
      <c r="H161" s="10" t="e">
        <f>+IF(Tabla4[[#This Row],[Bien afectado]]&gt;0,Tabla4[[#This Row],[Valor unitario]]*Tabla4[[#This Row],[Cantidad]],"")*Tabla4[[#This Row],[% de afectación]]</f>
        <v>#VALUE!</v>
      </c>
    </row>
    <row r="162" spans="2:8" x14ac:dyDescent="0.2">
      <c r="B162" s="5" t="str">
        <f>IF(Tabla4[[#This Row],[Bien afectado]]&gt;0,+VLOOKUP(Tabla4[[#This Row],[Bien afectado]],'2. Valoracion Comunitaria'!$A$13:G192,3,FALSE),"")</f>
        <v/>
      </c>
      <c r="D162" s="23"/>
      <c r="E162" s="5" t="str">
        <f>IF(Tabla4[[#This Row],[Bien afectado]]&gt;0,VLOOKUP(Tabla4[[#This Row],[Bien afectado]],'2. Valoracion Comunitaria'!$A$13:$B$116,2,FALSE),"")</f>
        <v/>
      </c>
      <c r="G162" s="10" t="str">
        <f>IF(Tabla4[[#This Row],[Bien afectado]]&gt;0,VLOOKUP(Tabla4[[#This Row],[Bien afectado]],'2. Valoracion Comunitaria'!$A$13:$G$107,7,FALSE),"")</f>
        <v/>
      </c>
      <c r="H162" s="10" t="e">
        <f>+IF(Tabla4[[#This Row],[Bien afectado]]&gt;0,Tabla4[[#This Row],[Valor unitario]]*Tabla4[[#This Row],[Cantidad]],"")*Tabla4[[#This Row],[% de afectación]]</f>
        <v>#VALUE!</v>
      </c>
    </row>
    <row r="163" spans="2:8" x14ac:dyDescent="0.2">
      <c r="B163" s="5" t="str">
        <f>IF(Tabla4[[#This Row],[Bien afectado]]&gt;0,+VLOOKUP(Tabla4[[#This Row],[Bien afectado]],'2. Valoracion Comunitaria'!$A$13:G193,3,FALSE),"")</f>
        <v/>
      </c>
      <c r="D163" s="23"/>
      <c r="E163" s="5" t="str">
        <f>IF(Tabla4[[#This Row],[Bien afectado]]&gt;0,VLOOKUP(Tabla4[[#This Row],[Bien afectado]],'2. Valoracion Comunitaria'!$A$13:$B$116,2,FALSE),"")</f>
        <v/>
      </c>
      <c r="G163" s="10" t="str">
        <f>IF(Tabla4[[#This Row],[Bien afectado]]&gt;0,VLOOKUP(Tabla4[[#This Row],[Bien afectado]],'2. Valoracion Comunitaria'!$A$13:$G$107,7,FALSE),"")</f>
        <v/>
      </c>
      <c r="H163" s="10" t="e">
        <f>+IF(Tabla4[[#This Row],[Bien afectado]]&gt;0,Tabla4[[#This Row],[Valor unitario]]*Tabla4[[#This Row],[Cantidad]],"")*Tabla4[[#This Row],[% de afectación]]</f>
        <v>#VALUE!</v>
      </c>
    </row>
    <row r="164" spans="2:8" x14ac:dyDescent="0.2">
      <c r="B164" s="5" t="str">
        <f>IF(Tabla4[[#This Row],[Bien afectado]]&gt;0,+VLOOKUP(Tabla4[[#This Row],[Bien afectado]],'2. Valoracion Comunitaria'!$A$13:G194,3,FALSE),"")</f>
        <v/>
      </c>
      <c r="D164" s="23"/>
      <c r="E164" s="5" t="str">
        <f>IF(Tabla4[[#This Row],[Bien afectado]]&gt;0,VLOOKUP(Tabla4[[#This Row],[Bien afectado]],'2. Valoracion Comunitaria'!$A$13:$B$116,2,FALSE),"")</f>
        <v/>
      </c>
      <c r="G164" s="10" t="str">
        <f>IF(Tabla4[[#This Row],[Bien afectado]]&gt;0,VLOOKUP(Tabla4[[#This Row],[Bien afectado]],'2. Valoracion Comunitaria'!$A$13:$G$107,7,FALSE),"")</f>
        <v/>
      </c>
      <c r="H164" s="10" t="e">
        <f>+IF(Tabla4[[#This Row],[Bien afectado]]&gt;0,Tabla4[[#This Row],[Valor unitario]]*Tabla4[[#This Row],[Cantidad]],"")*Tabla4[[#This Row],[% de afectación]]</f>
        <v>#VALUE!</v>
      </c>
    </row>
    <row r="165" spans="2:8" x14ac:dyDescent="0.2">
      <c r="B165" s="5" t="str">
        <f>IF(Tabla4[[#This Row],[Bien afectado]]&gt;0,+VLOOKUP(Tabla4[[#This Row],[Bien afectado]],'2. Valoracion Comunitaria'!$A$13:G195,3,FALSE),"")</f>
        <v/>
      </c>
      <c r="D165" s="23"/>
      <c r="E165" s="5" t="str">
        <f>IF(Tabla4[[#This Row],[Bien afectado]]&gt;0,VLOOKUP(Tabla4[[#This Row],[Bien afectado]],'2. Valoracion Comunitaria'!$A$13:$B$116,2,FALSE),"")</f>
        <v/>
      </c>
      <c r="G165" s="10" t="str">
        <f>IF(Tabla4[[#This Row],[Bien afectado]]&gt;0,VLOOKUP(Tabla4[[#This Row],[Bien afectado]],'2. Valoracion Comunitaria'!$A$13:$G$107,7,FALSE),"")</f>
        <v/>
      </c>
      <c r="H165" s="10" t="e">
        <f>+IF(Tabla4[[#This Row],[Bien afectado]]&gt;0,Tabla4[[#This Row],[Valor unitario]]*Tabla4[[#This Row],[Cantidad]],"")*Tabla4[[#This Row],[% de afectación]]</f>
        <v>#VALUE!</v>
      </c>
    </row>
    <row r="166" spans="2:8" x14ac:dyDescent="0.2">
      <c r="B166" s="5" t="str">
        <f>IF(Tabla4[[#This Row],[Bien afectado]]&gt;0,+VLOOKUP(Tabla4[[#This Row],[Bien afectado]],'2. Valoracion Comunitaria'!$A$13:G196,3,FALSE),"")</f>
        <v/>
      </c>
      <c r="D166" s="23"/>
      <c r="E166" s="5" t="str">
        <f>IF(Tabla4[[#This Row],[Bien afectado]]&gt;0,VLOOKUP(Tabla4[[#This Row],[Bien afectado]],'2. Valoracion Comunitaria'!$A$13:$B$116,2,FALSE),"")</f>
        <v/>
      </c>
      <c r="G166" s="10" t="str">
        <f>IF(Tabla4[[#This Row],[Bien afectado]]&gt;0,VLOOKUP(Tabla4[[#This Row],[Bien afectado]],'2. Valoracion Comunitaria'!$A$13:$G$107,7,FALSE),"")</f>
        <v/>
      </c>
      <c r="H166" s="10" t="e">
        <f>+IF(Tabla4[[#This Row],[Bien afectado]]&gt;0,Tabla4[[#This Row],[Valor unitario]]*Tabla4[[#This Row],[Cantidad]],"")*Tabla4[[#This Row],[% de afectación]]</f>
        <v>#VALUE!</v>
      </c>
    </row>
    <row r="167" spans="2:8" x14ac:dyDescent="0.2">
      <c r="B167" s="5" t="str">
        <f>IF(Tabla4[[#This Row],[Bien afectado]]&gt;0,+VLOOKUP(Tabla4[[#This Row],[Bien afectado]],'2. Valoracion Comunitaria'!$A$13:G197,3,FALSE),"")</f>
        <v/>
      </c>
      <c r="D167" s="23"/>
      <c r="E167" s="5" t="str">
        <f>IF(Tabla4[[#This Row],[Bien afectado]]&gt;0,VLOOKUP(Tabla4[[#This Row],[Bien afectado]],'2. Valoracion Comunitaria'!$A$13:$B$116,2,FALSE),"")</f>
        <v/>
      </c>
      <c r="G167" s="10" t="str">
        <f>IF(Tabla4[[#This Row],[Bien afectado]]&gt;0,VLOOKUP(Tabla4[[#This Row],[Bien afectado]],'2. Valoracion Comunitaria'!$A$13:$G$107,7,FALSE),"")</f>
        <v/>
      </c>
      <c r="H167" s="10" t="e">
        <f>+IF(Tabla4[[#This Row],[Bien afectado]]&gt;0,Tabla4[[#This Row],[Valor unitario]]*Tabla4[[#This Row],[Cantidad]],"")*Tabla4[[#This Row],[% de afectación]]</f>
        <v>#VALUE!</v>
      </c>
    </row>
    <row r="168" spans="2:8" x14ac:dyDescent="0.2">
      <c r="B168" s="5" t="str">
        <f>IF(Tabla4[[#This Row],[Bien afectado]]&gt;0,+VLOOKUP(Tabla4[[#This Row],[Bien afectado]],'2. Valoracion Comunitaria'!$A$13:G198,3,FALSE),"")</f>
        <v/>
      </c>
      <c r="D168" s="23"/>
      <c r="E168" s="5" t="str">
        <f>IF(Tabla4[[#This Row],[Bien afectado]]&gt;0,VLOOKUP(Tabla4[[#This Row],[Bien afectado]],'2. Valoracion Comunitaria'!$A$13:$B$116,2,FALSE),"")</f>
        <v/>
      </c>
      <c r="G168" s="10" t="str">
        <f>IF(Tabla4[[#This Row],[Bien afectado]]&gt;0,VLOOKUP(Tabla4[[#This Row],[Bien afectado]],'2. Valoracion Comunitaria'!$A$13:$G$107,7,FALSE),"")</f>
        <v/>
      </c>
      <c r="H168" s="10" t="e">
        <f>+IF(Tabla4[[#This Row],[Bien afectado]]&gt;0,Tabla4[[#This Row],[Valor unitario]]*Tabla4[[#This Row],[Cantidad]],"")*Tabla4[[#This Row],[% de afectación]]</f>
        <v>#VALUE!</v>
      </c>
    </row>
    <row r="169" spans="2:8" x14ac:dyDescent="0.2">
      <c r="B169" s="5" t="str">
        <f>IF(Tabla4[[#This Row],[Bien afectado]]&gt;0,+VLOOKUP(Tabla4[[#This Row],[Bien afectado]],'2. Valoracion Comunitaria'!$A$13:G199,3,FALSE),"")</f>
        <v/>
      </c>
      <c r="D169" s="23"/>
      <c r="E169" s="5" t="str">
        <f>IF(Tabla4[[#This Row],[Bien afectado]]&gt;0,VLOOKUP(Tabla4[[#This Row],[Bien afectado]],'2. Valoracion Comunitaria'!$A$13:$B$116,2,FALSE),"")</f>
        <v/>
      </c>
      <c r="G169" s="10" t="str">
        <f>IF(Tabla4[[#This Row],[Bien afectado]]&gt;0,VLOOKUP(Tabla4[[#This Row],[Bien afectado]],'2. Valoracion Comunitaria'!$A$13:$G$107,7,FALSE),"")</f>
        <v/>
      </c>
      <c r="H169" s="10" t="e">
        <f>+IF(Tabla4[[#This Row],[Bien afectado]]&gt;0,Tabla4[[#This Row],[Valor unitario]]*Tabla4[[#This Row],[Cantidad]],"")*Tabla4[[#This Row],[% de afectación]]</f>
        <v>#VALUE!</v>
      </c>
    </row>
    <row r="170" spans="2:8" x14ac:dyDescent="0.2">
      <c r="B170" s="5" t="str">
        <f>IF(Tabla4[[#This Row],[Bien afectado]]&gt;0,+VLOOKUP(Tabla4[[#This Row],[Bien afectado]],'2. Valoracion Comunitaria'!$A$13:G200,3,FALSE),"")</f>
        <v/>
      </c>
      <c r="D170" s="23"/>
      <c r="E170" s="5" t="str">
        <f>IF(Tabla4[[#This Row],[Bien afectado]]&gt;0,VLOOKUP(Tabla4[[#This Row],[Bien afectado]],'2. Valoracion Comunitaria'!$A$13:$B$116,2,FALSE),"")</f>
        <v/>
      </c>
      <c r="G170" s="10" t="str">
        <f>IF(Tabla4[[#This Row],[Bien afectado]]&gt;0,VLOOKUP(Tabla4[[#This Row],[Bien afectado]],'2. Valoracion Comunitaria'!$A$13:$G$107,7,FALSE),"")</f>
        <v/>
      </c>
      <c r="H170" s="10" t="e">
        <f>+IF(Tabla4[[#This Row],[Bien afectado]]&gt;0,Tabla4[[#This Row],[Valor unitario]]*Tabla4[[#This Row],[Cantidad]],"")*Tabla4[[#This Row],[% de afectación]]</f>
        <v>#VALUE!</v>
      </c>
    </row>
    <row r="171" spans="2:8" x14ac:dyDescent="0.2">
      <c r="B171" s="5" t="str">
        <f>IF(Tabla4[[#This Row],[Bien afectado]]&gt;0,+VLOOKUP(Tabla4[[#This Row],[Bien afectado]],'2. Valoracion Comunitaria'!$A$13:G201,3,FALSE),"")</f>
        <v/>
      </c>
      <c r="D171" s="23"/>
      <c r="E171" s="5" t="str">
        <f>IF(Tabla4[[#This Row],[Bien afectado]]&gt;0,VLOOKUP(Tabla4[[#This Row],[Bien afectado]],'2. Valoracion Comunitaria'!$A$13:$B$116,2,FALSE),"")</f>
        <v/>
      </c>
      <c r="G171" s="10" t="str">
        <f>IF(Tabla4[[#This Row],[Bien afectado]]&gt;0,VLOOKUP(Tabla4[[#This Row],[Bien afectado]],'2. Valoracion Comunitaria'!$A$13:$G$107,7,FALSE),"")</f>
        <v/>
      </c>
      <c r="H171" s="10" t="e">
        <f>+IF(Tabla4[[#This Row],[Bien afectado]]&gt;0,Tabla4[[#This Row],[Valor unitario]]*Tabla4[[#This Row],[Cantidad]],"")*Tabla4[[#This Row],[% de afectación]]</f>
        <v>#VALUE!</v>
      </c>
    </row>
    <row r="172" spans="2:8" x14ac:dyDescent="0.2">
      <c r="B172" s="5" t="str">
        <f>IF(Tabla4[[#This Row],[Bien afectado]]&gt;0,+VLOOKUP(Tabla4[[#This Row],[Bien afectado]],'2. Valoracion Comunitaria'!$A$13:G202,3,FALSE),"")</f>
        <v/>
      </c>
      <c r="D172" s="23"/>
      <c r="E172" s="5" t="str">
        <f>IF(Tabla4[[#This Row],[Bien afectado]]&gt;0,VLOOKUP(Tabla4[[#This Row],[Bien afectado]],'2. Valoracion Comunitaria'!$A$13:$B$116,2,FALSE),"")</f>
        <v/>
      </c>
      <c r="G172" s="10" t="str">
        <f>IF(Tabla4[[#This Row],[Bien afectado]]&gt;0,VLOOKUP(Tabla4[[#This Row],[Bien afectado]],'2. Valoracion Comunitaria'!$A$13:$G$107,7,FALSE),"")</f>
        <v/>
      </c>
      <c r="H172" s="10" t="e">
        <f>+IF(Tabla4[[#This Row],[Bien afectado]]&gt;0,Tabla4[[#This Row],[Valor unitario]]*Tabla4[[#This Row],[Cantidad]],"")*Tabla4[[#This Row],[% de afectación]]</f>
        <v>#VALUE!</v>
      </c>
    </row>
    <row r="173" spans="2:8" x14ac:dyDescent="0.2">
      <c r="B173" s="5" t="str">
        <f>IF(Tabla4[[#This Row],[Bien afectado]]&gt;0,+VLOOKUP(Tabla4[[#This Row],[Bien afectado]],'2. Valoracion Comunitaria'!$A$13:G203,3,FALSE),"")</f>
        <v/>
      </c>
      <c r="D173" s="23"/>
      <c r="E173" s="5" t="str">
        <f>IF(Tabla4[[#This Row],[Bien afectado]]&gt;0,VLOOKUP(Tabla4[[#This Row],[Bien afectado]],'2. Valoracion Comunitaria'!$A$13:$B$116,2,FALSE),"")</f>
        <v/>
      </c>
      <c r="G173" s="10" t="str">
        <f>IF(Tabla4[[#This Row],[Bien afectado]]&gt;0,VLOOKUP(Tabla4[[#This Row],[Bien afectado]],'2. Valoracion Comunitaria'!$A$13:$G$107,7,FALSE),"")</f>
        <v/>
      </c>
      <c r="H173" s="10" t="e">
        <f>+IF(Tabla4[[#This Row],[Bien afectado]]&gt;0,Tabla4[[#This Row],[Valor unitario]]*Tabla4[[#This Row],[Cantidad]],"")*Tabla4[[#This Row],[% de afectación]]</f>
        <v>#VALUE!</v>
      </c>
    </row>
    <row r="174" spans="2:8" x14ac:dyDescent="0.2">
      <c r="B174" s="5" t="str">
        <f>IF(Tabla4[[#This Row],[Bien afectado]]&gt;0,+VLOOKUP(Tabla4[[#This Row],[Bien afectado]],'2. Valoracion Comunitaria'!$A$13:G204,3,FALSE),"")</f>
        <v/>
      </c>
      <c r="D174" s="23"/>
      <c r="E174" s="5" t="str">
        <f>IF(Tabla4[[#This Row],[Bien afectado]]&gt;0,VLOOKUP(Tabla4[[#This Row],[Bien afectado]],'2. Valoracion Comunitaria'!$A$13:$B$116,2,FALSE),"")</f>
        <v/>
      </c>
      <c r="G174" s="10" t="str">
        <f>IF(Tabla4[[#This Row],[Bien afectado]]&gt;0,VLOOKUP(Tabla4[[#This Row],[Bien afectado]],'2. Valoracion Comunitaria'!$A$13:$G$107,7,FALSE),"")</f>
        <v/>
      </c>
      <c r="H174" s="10" t="e">
        <f>+IF(Tabla4[[#This Row],[Bien afectado]]&gt;0,Tabla4[[#This Row],[Valor unitario]]*Tabla4[[#This Row],[Cantidad]],"")*Tabla4[[#This Row],[% de afectación]]</f>
        <v>#VALUE!</v>
      </c>
    </row>
    <row r="175" spans="2:8" x14ac:dyDescent="0.2">
      <c r="B175" s="5" t="str">
        <f>IF(Tabla4[[#This Row],[Bien afectado]]&gt;0,+VLOOKUP(Tabla4[[#This Row],[Bien afectado]],'2. Valoracion Comunitaria'!$A$13:G205,3,FALSE),"")</f>
        <v/>
      </c>
      <c r="D175" s="23"/>
      <c r="E175" s="5" t="str">
        <f>IF(Tabla4[[#This Row],[Bien afectado]]&gt;0,VLOOKUP(Tabla4[[#This Row],[Bien afectado]],'2. Valoracion Comunitaria'!$A$13:$B$116,2,FALSE),"")</f>
        <v/>
      </c>
      <c r="G175" s="10" t="str">
        <f>IF(Tabla4[[#This Row],[Bien afectado]]&gt;0,VLOOKUP(Tabla4[[#This Row],[Bien afectado]],'2. Valoracion Comunitaria'!$A$13:$G$107,7,FALSE),"")</f>
        <v/>
      </c>
      <c r="H175" s="10" t="e">
        <f>+IF(Tabla4[[#This Row],[Bien afectado]]&gt;0,Tabla4[[#This Row],[Valor unitario]]*Tabla4[[#This Row],[Cantidad]],"")*Tabla4[[#This Row],[% de afectación]]</f>
        <v>#VALUE!</v>
      </c>
    </row>
    <row r="176" spans="2:8" x14ac:dyDescent="0.2">
      <c r="B176" s="5" t="str">
        <f>IF(Tabla4[[#This Row],[Bien afectado]]&gt;0,+VLOOKUP(Tabla4[[#This Row],[Bien afectado]],'2. Valoracion Comunitaria'!$A$13:G206,3,FALSE),"")</f>
        <v/>
      </c>
      <c r="D176" s="23"/>
      <c r="E176" s="5" t="str">
        <f>IF(Tabla4[[#This Row],[Bien afectado]]&gt;0,VLOOKUP(Tabla4[[#This Row],[Bien afectado]],'2. Valoracion Comunitaria'!$A$13:$B$116,2,FALSE),"")</f>
        <v/>
      </c>
      <c r="G176" s="10" t="str">
        <f>IF(Tabla4[[#This Row],[Bien afectado]]&gt;0,VLOOKUP(Tabla4[[#This Row],[Bien afectado]],'2. Valoracion Comunitaria'!$A$13:$G$107,7,FALSE),"")</f>
        <v/>
      </c>
      <c r="H176" s="10" t="e">
        <f>+IF(Tabla4[[#This Row],[Bien afectado]]&gt;0,Tabla4[[#This Row],[Valor unitario]]*Tabla4[[#This Row],[Cantidad]],"")*Tabla4[[#This Row],[% de afectación]]</f>
        <v>#VALUE!</v>
      </c>
    </row>
    <row r="177" spans="2:8" x14ac:dyDescent="0.2">
      <c r="B177" s="5" t="str">
        <f>IF(Tabla4[[#This Row],[Bien afectado]]&gt;0,+VLOOKUP(Tabla4[[#This Row],[Bien afectado]],'2. Valoracion Comunitaria'!$A$13:G207,3,FALSE),"")</f>
        <v/>
      </c>
      <c r="D177" s="23"/>
      <c r="E177" s="5" t="str">
        <f>IF(Tabla4[[#This Row],[Bien afectado]]&gt;0,VLOOKUP(Tabla4[[#This Row],[Bien afectado]],'2. Valoracion Comunitaria'!$A$13:$B$116,2,FALSE),"")</f>
        <v/>
      </c>
      <c r="G177" s="10" t="str">
        <f>IF(Tabla4[[#This Row],[Bien afectado]]&gt;0,VLOOKUP(Tabla4[[#This Row],[Bien afectado]],'2. Valoracion Comunitaria'!$A$13:$G$107,7,FALSE),"")</f>
        <v/>
      </c>
      <c r="H177" s="10" t="e">
        <f>+IF(Tabla4[[#This Row],[Bien afectado]]&gt;0,Tabla4[[#This Row],[Valor unitario]]*Tabla4[[#This Row],[Cantidad]],"")*Tabla4[[#This Row],[% de afectación]]</f>
        <v>#VALUE!</v>
      </c>
    </row>
    <row r="178" spans="2:8" x14ac:dyDescent="0.2">
      <c r="B178" s="5" t="str">
        <f>IF(Tabla4[[#This Row],[Bien afectado]]&gt;0,+VLOOKUP(Tabla4[[#This Row],[Bien afectado]],'2. Valoracion Comunitaria'!$A$13:G208,3,FALSE),"")</f>
        <v/>
      </c>
      <c r="D178" s="23"/>
      <c r="E178" s="5" t="str">
        <f>IF(Tabla4[[#This Row],[Bien afectado]]&gt;0,VLOOKUP(Tabla4[[#This Row],[Bien afectado]],'2. Valoracion Comunitaria'!$A$13:$B$116,2,FALSE),"")</f>
        <v/>
      </c>
      <c r="G178" s="10" t="str">
        <f>IF(Tabla4[[#This Row],[Bien afectado]]&gt;0,VLOOKUP(Tabla4[[#This Row],[Bien afectado]],'2. Valoracion Comunitaria'!$A$13:$G$107,7,FALSE),"")</f>
        <v/>
      </c>
      <c r="H178" s="10" t="e">
        <f>+IF(Tabla4[[#This Row],[Bien afectado]]&gt;0,Tabla4[[#This Row],[Valor unitario]]*Tabla4[[#This Row],[Cantidad]],"")*Tabla4[[#This Row],[% de afectación]]</f>
        <v>#VALUE!</v>
      </c>
    </row>
    <row r="179" spans="2:8" x14ac:dyDescent="0.2">
      <c r="B179" s="5" t="str">
        <f>IF(Tabla4[[#This Row],[Bien afectado]]&gt;0,+VLOOKUP(Tabla4[[#This Row],[Bien afectado]],'2. Valoracion Comunitaria'!$A$13:G209,3,FALSE),"")</f>
        <v/>
      </c>
      <c r="D179" s="23"/>
      <c r="E179" s="5" t="str">
        <f>IF(Tabla4[[#This Row],[Bien afectado]]&gt;0,VLOOKUP(Tabla4[[#This Row],[Bien afectado]],'2. Valoracion Comunitaria'!$A$13:$B$116,2,FALSE),"")</f>
        <v/>
      </c>
      <c r="G179" s="10" t="str">
        <f>IF(Tabla4[[#This Row],[Bien afectado]]&gt;0,VLOOKUP(Tabla4[[#This Row],[Bien afectado]],'2. Valoracion Comunitaria'!$A$13:$G$107,7,FALSE),"")</f>
        <v/>
      </c>
      <c r="H179" s="10" t="e">
        <f>+IF(Tabla4[[#This Row],[Bien afectado]]&gt;0,Tabla4[[#This Row],[Valor unitario]]*Tabla4[[#This Row],[Cantidad]],"")*Tabla4[[#This Row],[% de afectación]]</f>
        <v>#VALUE!</v>
      </c>
    </row>
    <row r="180" spans="2:8" x14ac:dyDescent="0.2">
      <c r="B180" s="5" t="str">
        <f>IF(Tabla4[[#This Row],[Bien afectado]]&gt;0,+VLOOKUP(Tabla4[[#This Row],[Bien afectado]],'2. Valoracion Comunitaria'!$A$13:G210,3,FALSE),"")</f>
        <v/>
      </c>
      <c r="D180" s="23"/>
      <c r="E180" s="5" t="str">
        <f>IF(Tabla4[[#This Row],[Bien afectado]]&gt;0,VLOOKUP(Tabla4[[#This Row],[Bien afectado]],'2. Valoracion Comunitaria'!$A$13:$B$116,2,FALSE),"")</f>
        <v/>
      </c>
      <c r="G180" s="10" t="str">
        <f>IF(Tabla4[[#This Row],[Bien afectado]]&gt;0,VLOOKUP(Tabla4[[#This Row],[Bien afectado]],'2. Valoracion Comunitaria'!$A$13:$G$107,7,FALSE),"")</f>
        <v/>
      </c>
      <c r="H180" s="10" t="e">
        <f>+IF(Tabla4[[#This Row],[Bien afectado]]&gt;0,Tabla4[[#This Row],[Valor unitario]]*Tabla4[[#This Row],[Cantidad]],"")*Tabla4[[#This Row],[% de afectación]]</f>
        <v>#VALUE!</v>
      </c>
    </row>
    <row r="181" spans="2:8" x14ac:dyDescent="0.2">
      <c r="B181" s="5" t="str">
        <f>IF(Tabla4[[#This Row],[Bien afectado]]&gt;0,+VLOOKUP(Tabla4[[#This Row],[Bien afectado]],'2. Valoracion Comunitaria'!$A$13:G211,3,FALSE),"")</f>
        <v/>
      </c>
      <c r="D181" s="23"/>
      <c r="E181" s="5" t="str">
        <f>IF(Tabla4[[#This Row],[Bien afectado]]&gt;0,VLOOKUP(Tabla4[[#This Row],[Bien afectado]],'2. Valoracion Comunitaria'!$A$13:$B$116,2,FALSE),"")</f>
        <v/>
      </c>
      <c r="G181" s="10" t="str">
        <f>IF(Tabla4[[#This Row],[Bien afectado]]&gt;0,VLOOKUP(Tabla4[[#This Row],[Bien afectado]],'2. Valoracion Comunitaria'!$A$13:$G$107,7,FALSE),"")</f>
        <v/>
      </c>
      <c r="H181" s="10" t="e">
        <f>+IF(Tabla4[[#This Row],[Bien afectado]]&gt;0,Tabla4[[#This Row],[Valor unitario]]*Tabla4[[#This Row],[Cantidad]],"")*Tabla4[[#This Row],[% de afectación]]</f>
        <v>#VALUE!</v>
      </c>
    </row>
    <row r="182" spans="2:8" x14ac:dyDescent="0.2">
      <c r="B182" s="5" t="str">
        <f>IF(Tabla4[[#This Row],[Bien afectado]]&gt;0,+VLOOKUP(Tabla4[[#This Row],[Bien afectado]],'2. Valoracion Comunitaria'!$A$13:G212,3,FALSE),"")</f>
        <v/>
      </c>
      <c r="D182" s="23"/>
      <c r="E182" s="5" t="str">
        <f>IF(Tabla4[[#This Row],[Bien afectado]]&gt;0,VLOOKUP(Tabla4[[#This Row],[Bien afectado]],'2. Valoracion Comunitaria'!$A$13:$B$116,2,FALSE),"")</f>
        <v/>
      </c>
      <c r="G182" s="10" t="str">
        <f>IF(Tabla4[[#This Row],[Bien afectado]]&gt;0,VLOOKUP(Tabla4[[#This Row],[Bien afectado]],'2. Valoracion Comunitaria'!$A$13:$G$107,7,FALSE),"")</f>
        <v/>
      </c>
      <c r="H182" s="10" t="e">
        <f>+IF(Tabla4[[#This Row],[Bien afectado]]&gt;0,Tabla4[[#This Row],[Valor unitario]]*Tabla4[[#This Row],[Cantidad]],"")*Tabla4[[#This Row],[% de afectación]]</f>
        <v>#VALUE!</v>
      </c>
    </row>
    <row r="183" spans="2:8" x14ac:dyDescent="0.2">
      <c r="B183" s="5" t="str">
        <f>IF(Tabla4[[#This Row],[Bien afectado]]&gt;0,+VLOOKUP(Tabla4[[#This Row],[Bien afectado]],'2. Valoracion Comunitaria'!$A$13:G213,3,FALSE),"")</f>
        <v/>
      </c>
      <c r="D183" s="23"/>
      <c r="E183" s="5" t="str">
        <f>IF(Tabla4[[#This Row],[Bien afectado]]&gt;0,VLOOKUP(Tabla4[[#This Row],[Bien afectado]],'2. Valoracion Comunitaria'!$A$13:$B$116,2,FALSE),"")</f>
        <v/>
      </c>
      <c r="G183" s="10" t="str">
        <f>IF(Tabla4[[#This Row],[Bien afectado]]&gt;0,VLOOKUP(Tabla4[[#This Row],[Bien afectado]],'2. Valoracion Comunitaria'!$A$13:$G$107,7,FALSE),"")</f>
        <v/>
      </c>
      <c r="H183" s="10" t="e">
        <f>+IF(Tabla4[[#This Row],[Bien afectado]]&gt;0,Tabla4[[#This Row],[Valor unitario]]*Tabla4[[#This Row],[Cantidad]],"")*Tabla4[[#This Row],[% de afectación]]</f>
        <v>#VALUE!</v>
      </c>
    </row>
    <row r="184" spans="2:8" x14ac:dyDescent="0.2">
      <c r="B184" s="5" t="str">
        <f>IF(Tabla4[[#This Row],[Bien afectado]]&gt;0,+VLOOKUP(Tabla4[[#This Row],[Bien afectado]],'2. Valoracion Comunitaria'!$A$13:G214,3,FALSE),"")</f>
        <v/>
      </c>
      <c r="D184" s="23"/>
      <c r="E184" s="5" t="str">
        <f>IF(Tabla4[[#This Row],[Bien afectado]]&gt;0,VLOOKUP(Tabla4[[#This Row],[Bien afectado]],'2. Valoracion Comunitaria'!$A$13:$B$116,2,FALSE),"")</f>
        <v/>
      </c>
      <c r="G184" s="10" t="str">
        <f>IF(Tabla4[[#This Row],[Bien afectado]]&gt;0,VLOOKUP(Tabla4[[#This Row],[Bien afectado]],'2. Valoracion Comunitaria'!$A$13:$G$107,7,FALSE),"")</f>
        <v/>
      </c>
      <c r="H184" s="10" t="e">
        <f>+IF(Tabla4[[#This Row],[Bien afectado]]&gt;0,Tabla4[[#This Row],[Valor unitario]]*Tabla4[[#This Row],[Cantidad]],"")*Tabla4[[#This Row],[% de afectación]]</f>
        <v>#VALUE!</v>
      </c>
    </row>
    <row r="185" spans="2:8" x14ac:dyDescent="0.2">
      <c r="B185" s="5" t="str">
        <f>IF(Tabla4[[#This Row],[Bien afectado]]&gt;0,+VLOOKUP(Tabla4[[#This Row],[Bien afectado]],'2. Valoracion Comunitaria'!$A$13:G215,3,FALSE),"")</f>
        <v/>
      </c>
      <c r="D185" s="23"/>
      <c r="E185" s="5" t="str">
        <f>IF(Tabla4[[#This Row],[Bien afectado]]&gt;0,VLOOKUP(Tabla4[[#This Row],[Bien afectado]],'2. Valoracion Comunitaria'!$A$13:$B$116,2,FALSE),"")</f>
        <v/>
      </c>
      <c r="G185" s="10" t="str">
        <f>IF(Tabla4[[#This Row],[Bien afectado]]&gt;0,VLOOKUP(Tabla4[[#This Row],[Bien afectado]],'2. Valoracion Comunitaria'!$A$13:$G$107,7,FALSE),"")</f>
        <v/>
      </c>
      <c r="H185" s="10" t="e">
        <f>+IF(Tabla4[[#This Row],[Bien afectado]]&gt;0,Tabla4[[#This Row],[Valor unitario]]*Tabla4[[#This Row],[Cantidad]],"")*Tabla4[[#This Row],[% de afectación]]</f>
        <v>#VALUE!</v>
      </c>
    </row>
    <row r="186" spans="2:8" x14ac:dyDescent="0.2">
      <c r="B186" s="5" t="str">
        <f>IF(Tabla4[[#This Row],[Bien afectado]]&gt;0,+VLOOKUP(Tabla4[[#This Row],[Bien afectado]],'2. Valoracion Comunitaria'!$A$13:G216,3,FALSE),"")</f>
        <v/>
      </c>
      <c r="D186" s="23"/>
      <c r="E186" s="5" t="str">
        <f>IF(Tabla4[[#This Row],[Bien afectado]]&gt;0,VLOOKUP(Tabla4[[#This Row],[Bien afectado]],'2. Valoracion Comunitaria'!$A$13:$B$116,2,FALSE),"")</f>
        <v/>
      </c>
      <c r="G186" s="10" t="str">
        <f>IF(Tabla4[[#This Row],[Bien afectado]]&gt;0,VLOOKUP(Tabla4[[#This Row],[Bien afectado]],'2. Valoracion Comunitaria'!$A$13:$G$107,7,FALSE),"")</f>
        <v/>
      </c>
      <c r="H186" s="10" t="e">
        <f>+IF(Tabla4[[#This Row],[Bien afectado]]&gt;0,Tabla4[[#This Row],[Valor unitario]]*Tabla4[[#This Row],[Cantidad]],"")*Tabla4[[#This Row],[% de afectación]]</f>
        <v>#VALUE!</v>
      </c>
    </row>
    <row r="187" spans="2:8" x14ac:dyDescent="0.2">
      <c r="B187" s="5" t="str">
        <f>IF(Tabla4[[#This Row],[Bien afectado]]&gt;0,+VLOOKUP(Tabla4[[#This Row],[Bien afectado]],'2. Valoracion Comunitaria'!$A$13:G217,3,FALSE),"")</f>
        <v/>
      </c>
      <c r="D187" s="23"/>
      <c r="E187" s="5" t="str">
        <f>IF(Tabla4[[#This Row],[Bien afectado]]&gt;0,VLOOKUP(Tabla4[[#This Row],[Bien afectado]],'2. Valoracion Comunitaria'!$A$13:$B$116,2,FALSE),"")</f>
        <v/>
      </c>
      <c r="G187" s="10" t="str">
        <f>IF(Tabla4[[#This Row],[Bien afectado]]&gt;0,VLOOKUP(Tabla4[[#This Row],[Bien afectado]],'2. Valoracion Comunitaria'!$A$13:$G$107,7,FALSE),"")</f>
        <v/>
      </c>
      <c r="H187" s="10" t="e">
        <f>+IF(Tabla4[[#This Row],[Bien afectado]]&gt;0,Tabla4[[#This Row],[Valor unitario]]*Tabla4[[#This Row],[Cantidad]],"")*Tabla4[[#This Row],[% de afectación]]</f>
        <v>#VALUE!</v>
      </c>
    </row>
    <row r="188" spans="2:8" x14ac:dyDescent="0.2">
      <c r="B188" s="5" t="str">
        <f>IF(Tabla4[[#This Row],[Bien afectado]]&gt;0,+VLOOKUP(Tabla4[[#This Row],[Bien afectado]],'2. Valoracion Comunitaria'!$A$13:G218,3,FALSE),"")</f>
        <v/>
      </c>
      <c r="D188" s="23"/>
      <c r="E188" s="5" t="str">
        <f>IF(Tabla4[[#This Row],[Bien afectado]]&gt;0,VLOOKUP(Tabla4[[#This Row],[Bien afectado]],'2. Valoracion Comunitaria'!$A$13:$B$116,2,FALSE),"")</f>
        <v/>
      </c>
      <c r="G188" s="10" t="str">
        <f>IF(Tabla4[[#This Row],[Bien afectado]]&gt;0,VLOOKUP(Tabla4[[#This Row],[Bien afectado]],'2. Valoracion Comunitaria'!$A$13:$G$107,7,FALSE),"")</f>
        <v/>
      </c>
      <c r="H188" s="10" t="e">
        <f>+IF(Tabla4[[#This Row],[Bien afectado]]&gt;0,Tabla4[[#This Row],[Valor unitario]]*Tabla4[[#This Row],[Cantidad]],"")*Tabla4[[#This Row],[% de afectación]]</f>
        <v>#VALUE!</v>
      </c>
    </row>
    <row r="189" spans="2:8" x14ac:dyDescent="0.2">
      <c r="B189" s="5" t="str">
        <f>IF(Tabla4[[#This Row],[Bien afectado]]&gt;0,+VLOOKUP(Tabla4[[#This Row],[Bien afectado]],'2. Valoracion Comunitaria'!$A$13:G219,3,FALSE),"")</f>
        <v/>
      </c>
      <c r="D189" s="23"/>
      <c r="E189" s="5" t="str">
        <f>IF(Tabla4[[#This Row],[Bien afectado]]&gt;0,VLOOKUP(Tabla4[[#This Row],[Bien afectado]],'2. Valoracion Comunitaria'!$A$13:$B$116,2,FALSE),"")</f>
        <v/>
      </c>
      <c r="G189" s="10" t="str">
        <f>IF(Tabla4[[#This Row],[Bien afectado]]&gt;0,VLOOKUP(Tabla4[[#This Row],[Bien afectado]],'2. Valoracion Comunitaria'!$A$13:$G$107,7,FALSE),"")</f>
        <v/>
      </c>
      <c r="H189" s="10" t="e">
        <f>+IF(Tabla4[[#This Row],[Bien afectado]]&gt;0,Tabla4[[#This Row],[Valor unitario]]*Tabla4[[#This Row],[Cantidad]],"")*Tabla4[[#This Row],[% de afectación]]</f>
        <v>#VALUE!</v>
      </c>
    </row>
    <row r="190" spans="2:8" x14ac:dyDescent="0.2">
      <c r="B190" s="5" t="str">
        <f>IF(Tabla4[[#This Row],[Bien afectado]]&gt;0,+VLOOKUP(Tabla4[[#This Row],[Bien afectado]],'2. Valoracion Comunitaria'!$A$13:G220,3,FALSE),"")</f>
        <v/>
      </c>
      <c r="D190" s="23"/>
      <c r="E190" s="5" t="str">
        <f>IF(Tabla4[[#This Row],[Bien afectado]]&gt;0,VLOOKUP(Tabla4[[#This Row],[Bien afectado]],'2. Valoracion Comunitaria'!$A$13:$B$116,2,FALSE),"")</f>
        <v/>
      </c>
      <c r="G190" s="10" t="str">
        <f>IF(Tabla4[[#This Row],[Bien afectado]]&gt;0,VLOOKUP(Tabla4[[#This Row],[Bien afectado]],'2. Valoracion Comunitaria'!$A$13:$G$107,7,FALSE),"")</f>
        <v/>
      </c>
      <c r="H190" s="10" t="e">
        <f>+IF(Tabla4[[#This Row],[Bien afectado]]&gt;0,Tabla4[[#This Row],[Valor unitario]]*Tabla4[[#This Row],[Cantidad]],"")*Tabla4[[#This Row],[% de afectación]]</f>
        <v>#VALUE!</v>
      </c>
    </row>
    <row r="191" spans="2:8" x14ac:dyDescent="0.2">
      <c r="B191" s="5" t="str">
        <f>IF(Tabla4[[#This Row],[Bien afectado]]&gt;0,+VLOOKUP(Tabla4[[#This Row],[Bien afectado]],'2. Valoracion Comunitaria'!$A$13:G221,3,FALSE),"")</f>
        <v/>
      </c>
      <c r="D191" s="23"/>
      <c r="E191" s="5" t="str">
        <f>IF(Tabla4[[#This Row],[Bien afectado]]&gt;0,VLOOKUP(Tabla4[[#This Row],[Bien afectado]],'2. Valoracion Comunitaria'!$A$13:$B$116,2,FALSE),"")</f>
        <v/>
      </c>
      <c r="G191" s="10" t="str">
        <f>IF(Tabla4[[#This Row],[Bien afectado]]&gt;0,VLOOKUP(Tabla4[[#This Row],[Bien afectado]],'2. Valoracion Comunitaria'!$A$13:$G$107,7,FALSE),"")</f>
        <v/>
      </c>
      <c r="H191" s="10" t="e">
        <f>+IF(Tabla4[[#This Row],[Bien afectado]]&gt;0,Tabla4[[#This Row],[Valor unitario]]*Tabla4[[#This Row],[Cantidad]],"")*Tabla4[[#This Row],[% de afectación]]</f>
        <v>#VALUE!</v>
      </c>
    </row>
    <row r="192" spans="2:8" x14ac:dyDescent="0.2">
      <c r="B192" s="5" t="str">
        <f>IF(Tabla4[[#This Row],[Bien afectado]]&gt;0,+VLOOKUP(Tabla4[[#This Row],[Bien afectado]],'2. Valoracion Comunitaria'!$A$13:G222,3,FALSE),"")</f>
        <v/>
      </c>
      <c r="D192" s="23"/>
      <c r="E192" s="5" t="str">
        <f>IF(Tabla4[[#This Row],[Bien afectado]]&gt;0,VLOOKUP(Tabla4[[#This Row],[Bien afectado]],'2. Valoracion Comunitaria'!$A$13:$B$116,2,FALSE),"")</f>
        <v/>
      </c>
      <c r="G192" s="10" t="str">
        <f>IF(Tabla4[[#This Row],[Bien afectado]]&gt;0,VLOOKUP(Tabla4[[#This Row],[Bien afectado]],'2. Valoracion Comunitaria'!$A$13:$G$107,7,FALSE),"")</f>
        <v/>
      </c>
      <c r="H192" s="10" t="e">
        <f>+IF(Tabla4[[#This Row],[Bien afectado]]&gt;0,Tabla4[[#This Row],[Valor unitario]]*Tabla4[[#This Row],[Cantidad]],"")*Tabla4[[#This Row],[% de afectación]]</f>
        <v>#VALUE!</v>
      </c>
    </row>
    <row r="193" spans="2:8" x14ac:dyDescent="0.2">
      <c r="B193" s="5" t="str">
        <f>IF(Tabla4[[#This Row],[Bien afectado]]&gt;0,+VLOOKUP(Tabla4[[#This Row],[Bien afectado]],'2. Valoracion Comunitaria'!$A$13:G223,3,FALSE),"")</f>
        <v/>
      </c>
      <c r="D193" s="23"/>
      <c r="E193" s="5" t="str">
        <f>IF(Tabla4[[#This Row],[Bien afectado]]&gt;0,VLOOKUP(Tabla4[[#This Row],[Bien afectado]],'2. Valoracion Comunitaria'!$A$13:$B$116,2,FALSE),"")</f>
        <v/>
      </c>
      <c r="G193" s="10" t="str">
        <f>IF(Tabla4[[#This Row],[Bien afectado]]&gt;0,VLOOKUP(Tabla4[[#This Row],[Bien afectado]],'2. Valoracion Comunitaria'!$A$13:$G$107,7,FALSE),"")</f>
        <v/>
      </c>
      <c r="H193" s="10" t="e">
        <f>+IF(Tabla4[[#This Row],[Bien afectado]]&gt;0,Tabla4[[#This Row],[Valor unitario]]*Tabla4[[#This Row],[Cantidad]],"")*Tabla4[[#This Row],[% de afectación]]</f>
        <v>#VALUE!</v>
      </c>
    </row>
    <row r="194" spans="2:8" x14ac:dyDescent="0.2">
      <c r="B194" s="5" t="str">
        <f>IF(Tabla4[[#This Row],[Bien afectado]]&gt;0,+VLOOKUP(Tabla4[[#This Row],[Bien afectado]],'2. Valoracion Comunitaria'!$A$13:G224,3,FALSE),"")</f>
        <v/>
      </c>
      <c r="D194" s="23"/>
      <c r="E194" s="5" t="str">
        <f>IF(Tabla4[[#This Row],[Bien afectado]]&gt;0,VLOOKUP(Tabla4[[#This Row],[Bien afectado]],'2. Valoracion Comunitaria'!$A$13:$B$116,2,FALSE),"")</f>
        <v/>
      </c>
      <c r="G194" s="10" t="str">
        <f>IF(Tabla4[[#This Row],[Bien afectado]]&gt;0,VLOOKUP(Tabla4[[#This Row],[Bien afectado]],'2. Valoracion Comunitaria'!$A$13:$G$107,7,FALSE),"")</f>
        <v/>
      </c>
      <c r="H194" s="10" t="e">
        <f>+IF(Tabla4[[#This Row],[Bien afectado]]&gt;0,Tabla4[[#This Row],[Valor unitario]]*Tabla4[[#This Row],[Cantidad]],"")*Tabla4[[#This Row],[% de afectación]]</f>
        <v>#VALUE!</v>
      </c>
    </row>
    <row r="195" spans="2:8" x14ac:dyDescent="0.2">
      <c r="B195" s="5" t="str">
        <f>IF(Tabla4[[#This Row],[Bien afectado]]&gt;0,+VLOOKUP(Tabla4[[#This Row],[Bien afectado]],'2. Valoracion Comunitaria'!$A$13:G225,3,FALSE),"")</f>
        <v/>
      </c>
      <c r="D195" s="23"/>
      <c r="E195" s="5" t="str">
        <f>IF(Tabla4[[#This Row],[Bien afectado]]&gt;0,VLOOKUP(Tabla4[[#This Row],[Bien afectado]],'2. Valoracion Comunitaria'!$A$13:$B$116,2,FALSE),"")</f>
        <v/>
      </c>
      <c r="G195" s="10" t="str">
        <f>IF(Tabla4[[#This Row],[Bien afectado]]&gt;0,VLOOKUP(Tabla4[[#This Row],[Bien afectado]],'2. Valoracion Comunitaria'!$A$13:$G$107,7,FALSE),"")</f>
        <v/>
      </c>
      <c r="H195" s="10" t="e">
        <f>+IF(Tabla4[[#This Row],[Bien afectado]]&gt;0,Tabla4[[#This Row],[Valor unitario]]*Tabla4[[#This Row],[Cantidad]],"")*Tabla4[[#This Row],[% de afectación]]</f>
        <v>#VALUE!</v>
      </c>
    </row>
    <row r="196" spans="2:8" x14ac:dyDescent="0.2">
      <c r="B196" s="5" t="str">
        <f>IF(Tabla4[[#This Row],[Bien afectado]]&gt;0,+VLOOKUP(Tabla4[[#This Row],[Bien afectado]],'2. Valoracion Comunitaria'!$A$13:G226,3,FALSE),"")</f>
        <v/>
      </c>
      <c r="D196" s="23"/>
      <c r="E196" s="5" t="str">
        <f>IF(Tabla4[[#This Row],[Bien afectado]]&gt;0,VLOOKUP(Tabla4[[#This Row],[Bien afectado]],'2. Valoracion Comunitaria'!$A$13:$B$116,2,FALSE),"")</f>
        <v/>
      </c>
      <c r="G196" s="10" t="str">
        <f>IF(Tabla4[[#This Row],[Bien afectado]]&gt;0,VLOOKUP(Tabla4[[#This Row],[Bien afectado]],'2. Valoracion Comunitaria'!$A$13:$G$107,7,FALSE),"")</f>
        <v/>
      </c>
      <c r="H196" s="10" t="e">
        <f>+IF(Tabla4[[#This Row],[Bien afectado]]&gt;0,Tabla4[[#This Row],[Valor unitario]]*Tabla4[[#This Row],[Cantidad]],"")*Tabla4[[#This Row],[% de afectación]]</f>
        <v>#VALUE!</v>
      </c>
    </row>
    <row r="197" spans="2:8" x14ac:dyDescent="0.2">
      <c r="B197" s="5" t="str">
        <f>IF(Tabla4[[#This Row],[Bien afectado]]&gt;0,+VLOOKUP(Tabla4[[#This Row],[Bien afectado]],'2. Valoracion Comunitaria'!$A$13:G227,3,FALSE),"")</f>
        <v/>
      </c>
      <c r="D197" s="23"/>
      <c r="E197" s="5" t="str">
        <f>IF(Tabla4[[#This Row],[Bien afectado]]&gt;0,VLOOKUP(Tabla4[[#This Row],[Bien afectado]],'2. Valoracion Comunitaria'!$A$13:$B$116,2,FALSE),"")</f>
        <v/>
      </c>
      <c r="G197" s="10" t="str">
        <f>IF(Tabla4[[#This Row],[Bien afectado]]&gt;0,VLOOKUP(Tabla4[[#This Row],[Bien afectado]],'2. Valoracion Comunitaria'!$A$13:$G$107,7,FALSE),"")</f>
        <v/>
      </c>
      <c r="H197" s="10" t="e">
        <f>+IF(Tabla4[[#This Row],[Bien afectado]]&gt;0,Tabla4[[#This Row],[Valor unitario]]*Tabla4[[#This Row],[Cantidad]],"")*Tabla4[[#This Row],[% de afectación]]</f>
        <v>#VALUE!</v>
      </c>
    </row>
    <row r="198" spans="2:8" x14ac:dyDescent="0.2">
      <c r="B198" s="5" t="str">
        <f>IF(Tabla4[[#This Row],[Bien afectado]]&gt;0,+VLOOKUP(Tabla4[[#This Row],[Bien afectado]],'2. Valoracion Comunitaria'!$A$13:G228,3,FALSE),"")</f>
        <v/>
      </c>
      <c r="D198" s="23"/>
      <c r="E198" s="5" t="str">
        <f>IF(Tabla4[[#This Row],[Bien afectado]]&gt;0,VLOOKUP(Tabla4[[#This Row],[Bien afectado]],'2. Valoracion Comunitaria'!$A$13:$B$116,2,FALSE),"")</f>
        <v/>
      </c>
      <c r="G198" s="10" t="str">
        <f>IF(Tabla4[[#This Row],[Bien afectado]]&gt;0,VLOOKUP(Tabla4[[#This Row],[Bien afectado]],'2. Valoracion Comunitaria'!$A$13:$G$107,7,FALSE),"")</f>
        <v/>
      </c>
      <c r="H198" s="10" t="e">
        <f>+IF(Tabla4[[#This Row],[Bien afectado]]&gt;0,Tabla4[[#This Row],[Valor unitario]]*Tabla4[[#This Row],[Cantidad]],"")*Tabla4[[#This Row],[% de afectación]]</f>
        <v>#VALUE!</v>
      </c>
    </row>
    <row r="199" spans="2:8" x14ac:dyDescent="0.2">
      <c r="B199" s="5" t="str">
        <f>IF(Tabla4[[#This Row],[Bien afectado]]&gt;0,+VLOOKUP(Tabla4[[#This Row],[Bien afectado]],'2. Valoracion Comunitaria'!$A$13:G229,3,FALSE),"")</f>
        <v/>
      </c>
      <c r="D199" s="23"/>
      <c r="E199" s="5" t="str">
        <f>IF(Tabla4[[#This Row],[Bien afectado]]&gt;0,VLOOKUP(Tabla4[[#This Row],[Bien afectado]],'2. Valoracion Comunitaria'!$A$13:$B$116,2,FALSE),"")</f>
        <v/>
      </c>
      <c r="G199" s="10" t="str">
        <f>IF(Tabla4[[#This Row],[Bien afectado]]&gt;0,VLOOKUP(Tabla4[[#This Row],[Bien afectado]],'2. Valoracion Comunitaria'!$A$13:$G$107,7,FALSE),"")</f>
        <v/>
      </c>
      <c r="H199" s="10" t="e">
        <f>+IF(Tabla4[[#This Row],[Bien afectado]]&gt;0,Tabla4[[#This Row],[Valor unitario]]*Tabla4[[#This Row],[Cantidad]],"")*Tabla4[[#This Row],[% de afectación]]</f>
        <v>#VALUE!</v>
      </c>
    </row>
    <row r="200" spans="2:8" x14ac:dyDescent="0.2">
      <c r="B200" s="5" t="str">
        <f>IF(Tabla4[[#This Row],[Bien afectado]]&gt;0,+VLOOKUP(Tabla4[[#This Row],[Bien afectado]],'2. Valoracion Comunitaria'!$A$13:G230,3,FALSE),"")</f>
        <v/>
      </c>
      <c r="D200" s="23"/>
      <c r="E200" s="5" t="str">
        <f>IF(Tabla4[[#This Row],[Bien afectado]]&gt;0,VLOOKUP(Tabla4[[#This Row],[Bien afectado]],'2. Valoracion Comunitaria'!$A$13:$B$116,2,FALSE),"")</f>
        <v/>
      </c>
      <c r="G200" s="10" t="str">
        <f>IF(Tabla4[[#This Row],[Bien afectado]]&gt;0,VLOOKUP(Tabla4[[#This Row],[Bien afectado]],'2. Valoracion Comunitaria'!$A$13:$G$107,7,FALSE),"")</f>
        <v/>
      </c>
      <c r="H200" s="10" t="e">
        <f>+IF(Tabla4[[#This Row],[Bien afectado]]&gt;0,Tabla4[[#This Row],[Valor unitario]]*Tabla4[[#This Row],[Cantidad]],"")*Tabla4[[#This Row],[% de afectación]]</f>
        <v>#VALUE!</v>
      </c>
    </row>
    <row r="201" spans="2:8" x14ac:dyDescent="0.2">
      <c r="B201" s="5" t="str">
        <f>IF(Tabla4[[#This Row],[Bien afectado]]&gt;0,+VLOOKUP(Tabla4[[#This Row],[Bien afectado]],'2. Valoracion Comunitaria'!$A$13:G231,3,FALSE),"")</f>
        <v/>
      </c>
      <c r="D201" s="23"/>
      <c r="E201" s="5" t="str">
        <f>IF(Tabla4[[#This Row],[Bien afectado]]&gt;0,VLOOKUP(Tabla4[[#This Row],[Bien afectado]],'2. Valoracion Comunitaria'!$A$13:$B$116,2,FALSE),"")</f>
        <v/>
      </c>
      <c r="G201" s="10" t="str">
        <f>IF(Tabla4[[#This Row],[Bien afectado]]&gt;0,VLOOKUP(Tabla4[[#This Row],[Bien afectado]],'2. Valoracion Comunitaria'!$A$13:$G$107,7,FALSE),"")</f>
        <v/>
      </c>
      <c r="H201" s="10" t="e">
        <f>+IF(Tabla4[[#This Row],[Bien afectado]]&gt;0,Tabla4[[#This Row],[Valor unitario]]*Tabla4[[#This Row],[Cantidad]],"")*Tabla4[[#This Row],[% de afectación]]</f>
        <v>#VALUE!</v>
      </c>
    </row>
    <row r="202" spans="2:8" x14ac:dyDescent="0.2">
      <c r="B202" s="5" t="str">
        <f>IF(Tabla4[[#This Row],[Bien afectado]]&gt;0,+VLOOKUP(Tabla4[[#This Row],[Bien afectado]],'2. Valoracion Comunitaria'!$A$13:G232,3,FALSE),"")</f>
        <v/>
      </c>
      <c r="D202" s="23"/>
      <c r="E202" s="5" t="str">
        <f>IF(Tabla4[[#This Row],[Bien afectado]]&gt;0,VLOOKUP(Tabla4[[#This Row],[Bien afectado]],'2. Valoracion Comunitaria'!$A$13:$B$116,2,FALSE),"")</f>
        <v/>
      </c>
      <c r="G202" s="10" t="str">
        <f>IF(Tabla4[[#This Row],[Bien afectado]]&gt;0,VLOOKUP(Tabla4[[#This Row],[Bien afectado]],'2. Valoracion Comunitaria'!$A$13:$G$107,7,FALSE),"")</f>
        <v/>
      </c>
      <c r="H202" s="10" t="e">
        <f>+IF(Tabla4[[#This Row],[Bien afectado]]&gt;0,Tabla4[[#This Row],[Valor unitario]]*Tabla4[[#This Row],[Cantidad]],"")*Tabla4[[#This Row],[% de afectación]]</f>
        <v>#VALUE!</v>
      </c>
    </row>
    <row r="203" spans="2:8" x14ac:dyDescent="0.2">
      <c r="B203" s="5" t="str">
        <f>IF(Tabla4[[#This Row],[Bien afectado]]&gt;0,+VLOOKUP(Tabla4[[#This Row],[Bien afectado]],'2. Valoracion Comunitaria'!$A$13:G233,3,FALSE),"")</f>
        <v/>
      </c>
      <c r="D203" s="23"/>
      <c r="E203" s="5" t="str">
        <f>IF(Tabla4[[#This Row],[Bien afectado]]&gt;0,VLOOKUP(Tabla4[[#This Row],[Bien afectado]],'2. Valoracion Comunitaria'!$A$13:$B$116,2,FALSE),"")</f>
        <v/>
      </c>
      <c r="G203" s="10" t="str">
        <f>IF(Tabla4[[#This Row],[Bien afectado]]&gt;0,VLOOKUP(Tabla4[[#This Row],[Bien afectado]],'2. Valoracion Comunitaria'!$A$13:$G$107,7,FALSE),"")</f>
        <v/>
      </c>
      <c r="H203" s="10" t="e">
        <f>+IF(Tabla4[[#This Row],[Bien afectado]]&gt;0,Tabla4[[#This Row],[Valor unitario]]*Tabla4[[#This Row],[Cantidad]],"")*Tabla4[[#This Row],[% de afectación]]</f>
        <v>#VALUE!</v>
      </c>
    </row>
    <row r="204" spans="2:8" x14ac:dyDescent="0.2">
      <c r="B204" s="5" t="str">
        <f>IF(Tabla4[[#This Row],[Bien afectado]]&gt;0,+VLOOKUP(Tabla4[[#This Row],[Bien afectado]],'2. Valoracion Comunitaria'!$A$13:G234,3,FALSE),"")</f>
        <v/>
      </c>
      <c r="D204" s="23"/>
      <c r="E204" s="5" t="str">
        <f>IF(Tabla4[[#This Row],[Bien afectado]]&gt;0,VLOOKUP(Tabla4[[#This Row],[Bien afectado]],'2. Valoracion Comunitaria'!$A$13:$B$116,2,FALSE),"")</f>
        <v/>
      </c>
      <c r="G204" s="10" t="str">
        <f>IF(Tabla4[[#This Row],[Bien afectado]]&gt;0,VLOOKUP(Tabla4[[#This Row],[Bien afectado]],'2. Valoracion Comunitaria'!$A$13:$G$107,7,FALSE),"")</f>
        <v/>
      </c>
      <c r="H204" s="10" t="e">
        <f>+IF(Tabla4[[#This Row],[Bien afectado]]&gt;0,Tabla4[[#This Row],[Valor unitario]]*Tabla4[[#This Row],[Cantidad]],"")*Tabla4[[#This Row],[% de afectación]]</f>
        <v>#VALUE!</v>
      </c>
    </row>
    <row r="205" spans="2:8" x14ac:dyDescent="0.2">
      <c r="B205" s="5" t="str">
        <f>IF(Tabla4[[#This Row],[Bien afectado]]&gt;0,+VLOOKUP(Tabla4[[#This Row],[Bien afectado]],'2. Valoracion Comunitaria'!$A$13:G235,3,FALSE),"")</f>
        <v/>
      </c>
      <c r="D205" s="23"/>
      <c r="E205" s="5" t="str">
        <f>IF(Tabla4[[#This Row],[Bien afectado]]&gt;0,VLOOKUP(Tabla4[[#This Row],[Bien afectado]],'2. Valoracion Comunitaria'!$A$13:$B$116,2,FALSE),"")</f>
        <v/>
      </c>
      <c r="G205" s="10" t="str">
        <f>IF(Tabla4[[#This Row],[Bien afectado]]&gt;0,VLOOKUP(Tabla4[[#This Row],[Bien afectado]],'2. Valoracion Comunitaria'!$A$13:$G$107,7,FALSE),"")</f>
        <v/>
      </c>
      <c r="H205" s="10" t="e">
        <f>+IF(Tabla4[[#This Row],[Bien afectado]]&gt;0,Tabla4[[#This Row],[Valor unitario]]*Tabla4[[#This Row],[Cantidad]],"")*Tabla4[[#This Row],[% de afectación]]</f>
        <v>#VALUE!</v>
      </c>
    </row>
    <row r="206" spans="2:8" x14ac:dyDescent="0.2">
      <c r="B206" s="5" t="str">
        <f>IF(Tabla4[[#This Row],[Bien afectado]]&gt;0,+VLOOKUP(Tabla4[[#This Row],[Bien afectado]],'2. Valoracion Comunitaria'!$A$13:G236,3,FALSE),"")</f>
        <v/>
      </c>
      <c r="D206" s="23"/>
      <c r="E206" s="5" t="str">
        <f>IF(Tabla4[[#This Row],[Bien afectado]]&gt;0,VLOOKUP(Tabla4[[#This Row],[Bien afectado]],'2. Valoracion Comunitaria'!$A$13:$B$116,2,FALSE),"")</f>
        <v/>
      </c>
      <c r="G206" s="10" t="str">
        <f>IF(Tabla4[[#This Row],[Bien afectado]]&gt;0,VLOOKUP(Tabla4[[#This Row],[Bien afectado]],'2. Valoracion Comunitaria'!$A$13:$G$107,7,FALSE),"")</f>
        <v/>
      </c>
      <c r="H206" s="10" t="e">
        <f>+IF(Tabla4[[#This Row],[Bien afectado]]&gt;0,Tabla4[[#This Row],[Valor unitario]]*Tabla4[[#This Row],[Cantidad]],"")*Tabla4[[#This Row],[% de afectación]]</f>
        <v>#VALUE!</v>
      </c>
    </row>
    <row r="207" spans="2:8" x14ac:dyDescent="0.2">
      <c r="B207" s="5" t="str">
        <f>IF(Tabla4[[#This Row],[Bien afectado]]&gt;0,+VLOOKUP(Tabla4[[#This Row],[Bien afectado]],'2. Valoracion Comunitaria'!$A$13:G237,3,FALSE),"")</f>
        <v/>
      </c>
      <c r="D207" s="23"/>
      <c r="E207" s="5" t="str">
        <f>IF(Tabla4[[#This Row],[Bien afectado]]&gt;0,VLOOKUP(Tabla4[[#This Row],[Bien afectado]],'2. Valoracion Comunitaria'!$A$13:$B$116,2,FALSE),"")</f>
        <v/>
      </c>
      <c r="G207" s="10" t="str">
        <f>IF(Tabla4[[#This Row],[Bien afectado]]&gt;0,VLOOKUP(Tabla4[[#This Row],[Bien afectado]],'2. Valoracion Comunitaria'!$A$13:$G$107,7,FALSE),"")</f>
        <v/>
      </c>
      <c r="H207" s="10" t="e">
        <f>+IF(Tabla4[[#This Row],[Bien afectado]]&gt;0,Tabla4[[#This Row],[Valor unitario]]*Tabla4[[#This Row],[Cantidad]],"")*Tabla4[[#This Row],[% de afectación]]</f>
        <v>#VALUE!</v>
      </c>
    </row>
    <row r="208" spans="2:8" x14ac:dyDescent="0.2">
      <c r="B208" s="5" t="str">
        <f>IF(Tabla4[[#This Row],[Bien afectado]]&gt;0,+VLOOKUP(Tabla4[[#This Row],[Bien afectado]],'2. Valoracion Comunitaria'!$A$13:G238,3,FALSE),"")</f>
        <v/>
      </c>
      <c r="D208" s="23"/>
      <c r="E208" s="5" t="str">
        <f>IF(Tabla4[[#This Row],[Bien afectado]]&gt;0,VLOOKUP(Tabla4[[#This Row],[Bien afectado]],'2. Valoracion Comunitaria'!$A$13:$B$116,2,FALSE),"")</f>
        <v/>
      </c>
      <c r="G208" s="10" t="str">
        <f>IF(Tabla4[[#This Row],[Bien afectado]]&gt;0,VLOOKUP(Tabla4[[#This Row],[Bien afectado]],'2. Valoracion Comunitaria'!$A$13:$G$107,7,FALSE),"")</f>
        <v/>
      </c>
      <c r="H208" s="10" t="e">
        <f>+IF(Tabla4[[#This Row],[Bien afectado]]&gt;0,Tabla4[[#This Row],[Valor unitario]]*Tabla4[[#This Row],[Cantidad]],"")*Tabla4[[#This Row],[% de afectación]]</f>
        <v>#VALUE!</v>
      </c>
    </row>
    <row r="209" spans="2:8" x14ac:dyDescent="0.2">
      <c r="B209" s="5" t="str">
        <f>IF(Tabla4[[#This Row],[Bien afectado]]&gt;0,+VLOOKUP(Tabla4[[#This Row],[Bien afectado]],'2. Valoracion Comunitaria'!$A$13:G239,3,FALSE),"")</f>
        <v/>
      </c>
      <c r="D209" s="23"/>
      <c r="E209" s="5" t="str">
        <f>IF(Tabla4[[#This Row],[Bien afectado]]&gt;0,VLOOKUP(Tabla4[[#This Row],[Bien afectado]],'2. Valoracion Comunitaria'!$A$13:$B$116,2,FALSE),"")</f>
        <v/>
      </c>
      <c r="G209" s="10" t="str">
        <f>IF(Tabla4[[#This Row],[Bien afectado]]&gt;0,VLOOKUP(Tabla4[[#This Row],[Bien afectado]],'2. Valoracion Comunitaria'!$A$13:$G$107,7,FALSE),"")</f>
        <v/>
      </c>
      <c r="H209" s="10" t="e">
        <f>+IF(Tabla4[[#This Row],[Bien afectado]]&gt;0,Tabla4[[#This Row],[Valor unitario]]*Tabla4[[#This Row],[Cantidad]],"")*Tabla4[[#This Row],[% de afectación]]</f>
        <v>#VALUE!</v>
      </c>
    </row>
    <row r="210" spans="2:8" x14ac:dyDescent="0.2">
      <c r="B210" s="5" t="str">
        <f>IF(Tabla4[[#This Row],[Bien afectado]]&gt;0,+VLOOKUP(Tabla4[[#This Row],[Bien afectado]],'2. Valoracion Comunitaria'!$A$13:G240,3,FALSE),"")</f>
        <v/>
      </c>
      <c r="D210" s="23"/>
      <c r="E210" s="5" t="str">
        <f>IF(Tabla4[[#This Row],[Bien afectado]]&gt;0,VLOOKUP(Tabla4[[#This Row],[Bien afectado]],'2. Valoracion Comunitaria'!$A$13:$B$116,2,FALSE),"")</f>
        <v/>
      </c>
      <c r="G210" s="10" t="str">
        <f>IF(Tabla4[[#This Row],[Bien afectado]]&gt;0,VLOOKUP(Tabla4[[#This Row],[Bien afectado]],'2. Valoracion Comunitaria'!$A$13:$G$107,7,FALSE),"")</f>
        <v/>
      </c>
      <c r="H210" s="10" t="e">
        <f>+IF(Tabla4[[#This Row],[Bien afectado]]&gt;0,Tabla4[[#This Row],[Valor unitario]]*Tabla4[[#This Row],[Cantidad]],"")*Tabla4[[#This Row],[% de afectación]]</f>
        <v>#VALUE!</v>
      </c>
    </row>
    <row r="211" spans="2:8" x14ac:dyDescent="0.2">
      <c r="B211" s="5" t="str">
        <f>IF(Tabla4[[#This Row],[Bien afectado]]&gt;0,+VLOOKUP(Tabla4[[#This Row],[Bien afectado]],'2. Valoracion Comunitaria'!$A$13:G241,3,FALSE),"")</f>
        <v/>
      </c>
      <c r="D211" s="23"/>
      <c r="E211" s="5" t="str">
        <f>IF(Tabla4[[#This Row],[Bien afectado]]&gt;0,VLOOKUP(Tabla4[[#This Row],[Bien afectado]],'2. Valoracion Comunitaria'!$A$13:$B$116,2,FALSE),"")</f>
        <v/>
      </c>
      <c r="G211" s="10" t="str">
        <f>IF(Tabla4[[#This Row],[Bien afectado]]&gt;0,VLOOKUP(Tabla4[[#This Row],[Bien afectado]],'2. Valoracion Comunitaria'!$A$13:$G$107,7,FALSE),"")</f>
        <v/>
      </c>
      <c r="H211" s="10" t="e">
        <f>+IF(Tabla4[[#This Row],[Bien afectado]]&gt;0,Tabla4[[#This Row],[Valor unitario]]*Tabla4[[#This Row],[Cantidad]],"")*Tabla4[[#This Row],[% de afectación]]</f>
        <v>#VALUE!</v>
      </c>
    </row>
    <row r="212" spans="2:8" x14ac:dyDescent="0.2">
      <c r="B212" s="5" t="str">
        <f>IF(Tabla4[[#This Row],[Bien afectado]]&gt;0,+VLOOKUP(Tabla4[[#This Row],[Bien afectado]],'2. Valoracion Comunitaria'!$A$13:G242,3,FALSE),"")</f>
        <v/>
      </c>
      <c r="D212" s="23"/>
      <c r="E212" s="5" t="str">
        <f>IF(Tabla4[[#This Row],[Bien afectado]]&gt;0,VLOOKUP(Tabla4[[#This Row],[Bien afectado]],'2. Valoracion Comunitaria'!$A$13:$B$116,2,FALSE),"")</f>
        <v/>
      </c>
      <c r="G212" s="10" t="str">
        <f>IF(Tabla4[[#This Row],[Bien afectado]]&gt;0,VLOOKUP(Tabla4[[#This Row],[Bien afectado]],'2. Valoracion Comunitaria'!$A$13:$G$107,7,FALSE),"")</f>
        <v/>
      </c>
      <c r="H212" s="10" t="e">
        <f>+IF(Tabla4[[#This Row],[Bien afectado]]&gt;0,Tabla4[[#This Row],[Valor unitario]]*Tabla4[[#This Row],[Cantidad]],"")*Tabla4[[#This Row],[% de afectación]]</f>
        <v>#VALUE!</v>
      </c>
    </row>
    <row r="213" spans="2:8" x14ac:dyDescent="0.2">
      <c r="B213" s="5" t="str">
        <f>IF(Tabla4[[#This Row],[Bien afectado]]&gt;0,+VLOOKUP(Tabla4[[#This Row],[Bien afectado]],'2. Valoracion Comunitaria'!$A$13:G243,3,FALSE),"")</f>
        <v/>
      </c>
      <c r="D213" s="23"/>
      <c r="E213" s="5" t="str">
        <f>IF(Tabla4[[#This Row],[Bien afectado]]&gt;0,VLOOKUP(Tabla4[[#This Row],[Bien afectado]],'2. Valoracion Comunitaria'!$A$13:$B$116,2,FALSE),"")</f>
        <v/>
      </c>
      <c r="G213" s="10" t="str">
        <f>IF(Tabla4[[#This Row],[Bien afectado]]&gt;0,VLOOKUP(Tabla4[[#This Row],[Bien afectado]],'2. Valoracion Comunitaria'!$A$13:$G$107,7,FALSE),"")</f>
        <v/>
      </c>
      <c r="H213" s="10" t="e">
        <f>+IF(Tabla4[[#This Row],[Bien afectado]]&gt;0,Tabla4[[#This Row],[Valor unitario]]*Tabla4[[#This Row],[Cantidad]],"")*Tabla4[[#This Row],[% de afectación]]</f>
        <v>#VALUE!</v>
      </c>
    </row>
    <row r="214" spans="2:8" x14ac:dyDescent="0.2">
      <c r="B214" s="5" t="str">
        <f>IF(Tabla4[[#This Row],[Bien afectado]]&gt;0,+VLOOKUP(Tabla4[[#This Row],[Bien afectado]],'2. Valoracion Comunitaria'!$A$13:G244,3,FALSE),"")</f>
        <v/>
      </c>
      <c r="D214" s="23"/>
      <c r="E214" s="5" t="str">
        <f>IF(Tabla4[[#This Row],[Bien afectado]]&gt;0,VLOOKUP(Tabla4[[#This Row],[Bien afectado]],'2. Valoracion Comunitaria'!$A$13:$B$116,2,FALSE),"")</f>
        <v/>
      </c>
      <c r="G214" s="10" t="str">
        <f>IF(Tabla4[[#This Row],[Bien afectado]]&gt;0,VLOOKUP(Tabla4[[#This Row],[Bien afectado]],'2. Valoracion Comunitaria'!$A$13:$G$107,7,FALSE),"")</f>
        <v/>
      </c>
      <c r="H214" s="10" t="e">
        <f>+IF(Tabla4[[#This Row],[Bien afectado]]&gt;0,Tabla4[[#This Row],[Valor unitario]]*Tabla4[[#This Row],[Cantidad]],"")*Tabla4[[#This Row],[% de afectación]]</f>
        <v>#VALUE!</v>
      </c>
    </row>
    <row r="215" spans="2:8" x14ac:dyDescent="0.2">
      <c r="B215" s="5" t="str">
        <f>IF(Tabla4[[#This Row],[Bien afectado]]&gt;0,+VLOOKUP(Tabla4[[#This Row],[Bien afectado]],'2. Valoracion Comunitaria'!$A$13:G245,3,FALSE),"")</f>
        <v/>
      </c>
      <c r="D215" s="23"/>
      <c r="E215" s="5" t="str">
        <f>IF(Tabla4[[#This Row],[Bien afectado]]&gt;0,VLOOKUP(Tabla4[[#This Row],[Bien afectado]],'2. Valoracion Comunitaria'!$A$13:$B$116,2,FALSE),"")</f>
        <v/>
      </c>
      <c r="G215" s="10" t="str">
        <f>IF(Tabla4[[#This Row],[Bien afectado]]&gt;0,VLOOKUP(Tabla4[[#This Row],[Bien afectado]],'2. Valoracion Comunitaria'!$A$13:$G$107,7,FALSE),"")</f>
        <v/>
      </c>
      <c r="H215" s="10" t="e">
        <f>+IF(Tabla4[[#This Row],[Bien afectado]]&gt;0,Tabla4[[#This Row],[Valor unitario]]*Tabla4[[#This Row],[Cantidad]],"")*Tabla4[[#This Row],[% de afectación]]</f>
        <v>#VALUE!</v>
      </c>
    </row>
    <row r="216" spans="2:8" x14ac:dyDescent="0.2">
      <c r="B216" s="5" t="str">
        <f>IF(Tabla4[[#This Row],[Bien afectado]]&gt;0,+VLOOKUP(Tabla4[[#This Row],[Bien afectado]],'2. Valoracion Comunitaria'!$A$13:G246,3,FALSE),"")</f>
        <v/>
      </c>
      <c r="D216" s="23"/>
      <c r="E216" s="5" t="str">
        <f>IF(Tabla4[[#This Row],[Bien afectado]]&gt;0,VLOOKUP(Tabla4[[#This Row],[Bien afectado]],'2. Valoracion Comunitaria'!$A$13:$B$116,2,FALSE),"")</f>
        <v/>
      </c>
      <c r="G216" s="10" t="str">
        <f>IF(Tabla4[[#This Row],[Bien afectado]]&gt;0,VLOOKUP(Tabla4[[#This Row],[Bien afectado]],'2. Valoracion Comunitaria'!$A$13:$G$107,7,FALSE),"")</f>
        <v/>
      </c>
      <c r="H216" s="10" t="e">
        <f>+IF(Tabla4[[#This Row],[Bien afectado]]&gt;0,Tabla4[[#This Row],[Valor unitario]]*Tabla4[[#This Row],[Cantidad]],"")*Tabla4[[#This Row],[% de afectación]]</f>
        <v>#VALUE!</v>
      </c>
    </row>
    <row r="217" spans="2:8" x14ac:dyDescent="0.2">
      <c r="B217" s="5" t="str">
        <f>IF(Tabla4[[#This Row],[Bien afectado]]&gt;0,+VLOOKUP(Tabla4[[#This Row],[Bien afectado]],'2. Valoracion Comunitaria'!$A$13:G247,3,FALSE),"")</f>
        <v/>
      </c>
      <c r="D217" s="23"/>
      <c r="E217" s="5" t="str">
        <f>IF(Tabla4[[#This Row],[Bien afectado]]&gt;0,VLOOKUP(Tabla4[[#This Row],[Bien afectado]],'2. Valoracion Comunitaria'!$A$13:$B$116,2,FALSE),"")</f>
        <v/>
      </c>
      <c r="G217" s="10" t="str">
        <f>IF(Tabla4[[#This Row],[Bien afectado]]&gt;0,VLOOKUP(Tabla4[[#This Row],[Bien afectado]],'2. Valoracion Comunitaria'!$A$13:$G$107,7,FALSE),"")</f>
        <v/>
      </c>
      <c r="H217" s="10" t="e">
        <f>+IF(Tabla4[[#This Row],[Bien afectado]]&gt;0,Tabla4[[#This Row],[Valor unitario]]*Tabla4[[#This Row],[Cantidad]],"")*Tabla4[[#This Row],[% de afectación]]</f>
        <v>#VALUE!</v>
      </c>
    </row>
    <row r="218" spans="2:8" x14ac:dyDescent="0.2">
      <c r="B218" s="5" t="str">
        <f>IF(Tabla4[[#This Row],[Bien afectado]]&gt;0,+VLOOKUP(Tabla4[[#This Row],[Bien afectado]],'2. Valoracion Comunitaria'!$A$13:G248,3,FALSE),"")</f>
        <v/>
      </c>
      <c r="D218" s="23"/>
      <c r="E218" s="5" t="str">
        <f>IF(Tabla4[[#This Row],[Bien afectado]]&gt;0,VLOOKUP(Tabla4[[#This Row],[Bien afectado]],'2. Valoracion Comunitaria'!$A$13:$B$116,2,FALSE),"")</f>
        <v/>
      </c>
      <c r="G218" s="10" t="str">
        <f>IF(Tabla4[[#This Row],[Bien afectado]]&gt;0,VLOOKUP(Tabla4[[#This Row],[Bien afectado]],'2. Valoracion Comunitaria'!$A$13:$G$107,7,FALSE),"")</f>
        <v/>
      </c>
      <c r="H218" s="10" t="e">
        <f>+IF(Tabla4[[#This Row],[Bien afectado]]&gt;0,Tabla4[[#This Row],[Valor unitario]]*Tabla4[[#This Row],[Cantidad]],"")*Tabla4[[#This Row],[% de afectación]]</f>
        <v>#VALUE!</v>
      </c>
    </row>
    <row r="219" spans="2:8" x14ac:dyDescent="0.2">
      <c r="B219" s="5" t="str">
        <f>IF(Tabla4[[#This Row],[Bien afectado]]&gt;0,+VLOOKUP(Tabla4[[#This Row],[Bien afectado]],'2. Valoracion Comunitaria'!$A$13:G249,3,FALSE),"")</f>
        <v/>
      </c>
      <c r="D219" s="23"/>
      <c r="E219" s="5" t="str">
        <f>IF(Tabla4[[#This Row],[Bien afectado]]&gt;0,VLOOKUP(Tabla4[[#This Row],[Bien afectado]],'2. Valoracion Comunitaria'!$A$13:$B$116,2,FALSE),"")</f>
        <v/>
      </c>
      <c r="G219" s="10" t="str">
        <f>IF(Tabla4[[#This Row],[Bien afectado]]&gt;0,VLOOKUP(Tabla4[[#This Row],[Bien afectado]],'2. Valoracion Comunitaria'!$A$13:$G$107,7,FALSE),"")</f>
        <v/>
      </c>
      <c r="H219" s="10" t="e">
        <f>+IF(Tabla4[[#This Row],[Bien afectado]]&gt;0,Tabla4[[#This Row],[Valor unitario]]*Tabla4[[#This Row],[Cantidad]],"")*Tabla4[[#This Row],[% de afectación]]</f>
        <v>#VALUE!</v>
      </c>
    </row>
    <row r="220" spans="2:8" x14ac:dyDescent="0.2">
      <c r="B220" s="5" t="str">
        <f>IF(Tabla4[[#This Row],[Bien afectado]]&gt;0,+VLOOKUP(Tabla4[[#This Row],[Bien afectado]],'2. Valoracion Comunitaria'!$A$13:G250,3,FALSE),"")</f>
        <v/>
      </c>
      <c r="D220" s="23"/>
      <c r="E220" s="5" t="str">
        <f>IF(Tabla4[[#This Row],[Bien afectado]]&gt;0,VLOOKUP(Tabla4[[#This Row],[Bien afectado]],'2. Valoracion Comunitaria'!$A$13:$B$116,2,FALSE),"")</f>
        <v/>
      </c>
      <c r="G220" s="10" t="str">
        <f>IF(Tabla4[[#This Row],[Bien afectado]]&gt;0,VLOOKUP(Tabla4[[#This Row],[Bien afectado]],'2. Valoracion Comunitaria'!$A$13:$G$107,7,FALSE),"")</f>
        <v/>
      </c>
      <c r="H220" s="10" t="e">
        <f>+IF(Tabla4[[#This Row],[Bien afectado]]&gt;0,Tabla4[[#This Row],[Valor unitario]]*Tabla4[[#This Row],[Cantidad]],"")*Tabla4[[#This Row],[% de afectación]]</f>
        <v>#VALUE!</v>
      </c>
    </row>
    <row r="221" spans="2:8" x14ac:dyDescent="0.2">
      <c r="B221" s="5" t="str">
        <f>IF(Tabla4[[#This Row],[Bien afectado]]&gt;0,+VLOOKUP(Tabla4[[#This Row],[Bien afectado]],'2. Valoracion Comunitaria'!$A$13:G251,3,FALSE),"")</f>
        <v/>
      </c>
      <c r="D221" s="23"/>
      <c r="E221" s="5" t="str">
        <f>IF(Tabla4[[#This Row],[Bien afectado]]&gt;0,VLOOKUP(Tabla4[[#This Row],[Bien afectado]],'2. Valoracion Comunitaria'!$A$13:$B$116,2,FALSE),"")</f>
        <v/>
      </c>
      <c r="G221" s="10" t="str">
        <f>IF(Tabla4[[#This Row],[Bien afectado]]&gt;0,VLOOKUP(Tabla4[[#This Row],[Bien afectado]],'2. Valoracion Comunitaria'!$A$13:$G$107,7,FALSE),"")</f>
        <v/>
      </c>
      <c r="H221" s="10" t="e">
        <f>+IF(Tabla4[[#This Row],[Bien afectado]]&gt;0,Tabla4[[#This Row],[Valor unitario]]*Tabla4[[#This Row],[Cantidad]],"")*Tabla4[[#This Row],[% de afectación]]</f>
        <v>#VALUE!</v>
      </c>
    </row>
    <row r="222" spans="2:8" x14ac:dyDescent="0.2">
      <c r="B222" s="5" t="str">
        <f>IF(Tabla4[[#This Row],[Bien afectado]]&gt;0,+VLOOKUP(Tabla4[[#This Row],[Bien afectado]],'2. Valoracion Comunitaria'!$A$13:G252,3,FALSE),"")</f>
        <v/>
      </c>
      <c r="D222" s="23"/>
      <c r="E222" s="5" t="str">
        <f>IF(Tabla4[[#This Row],[Bien afectado]]&gt;0,VLOOKUP(Tabla4[[#This Row],[Bien afectado]],'2. Valoracion Comunitaria'!$A$13:$B$116,2,FALSE),"")</f>
        <v/>
      </c>
      <c r="G222" s="10" t="str">
        <f>IF(Tabla4[[#This Row],[Bien afectado]]&gt;0,VLOOKUP(Tabla4[[#This Row],[Bien afectado]],'2. Valoracion Comunitaria'!$A$13:$G$107,7,FALSE),"")</f>
        <v/>
      </c>
      <c r="H222" s="10" t="e">
        <f>+IF(Tabla4[[#This Row],[Bien afectado]]&gt;0,Tabla4[[#This Row],[Valor unitario]]*Tabla4[[#This Row],[Cantidad]],"")*Tabla4[[#This Row],[% de afectación]]</f>
        <v>#VALUE!</v>
      </c>
    </row>
    <row r="223" spans="2:8" x14ac:dyDescent="0.2">
      <c r="B223" s="5" t="str">
        <f>IF(Tabla4[[#This Row],[Bien afectado]]&gt;0,+VLOOKUP(Tabla4[[#This Row],[Bien afectado]],'2. Valoracion Comunitaria'!$A$13:G253,3,FALSE),"")</f>
        <v/>
      </c>
      <c r="D223" s="23"/>
      <c r="E223" s="5" t="str">
        <f>IF(Tabla4[[#This Row],[Bien afectado]]&gt;0,VLOOKUP(Tabla4[[#This Row],[Bien afectado]],'2. Valoracion Comunitaria'!$A$13:$B$116,2,FALSE),"")</f>
        <v/>
      </c>
      <c r="G223" s="10" t="str">
        <f>IF(Tabla4[[#This Row],[Bien afectado]]&gt;0,VLOOKUP(Tabla4[[#This Row],[Bien afectado]],'2. Valoracion Comunitaria'!$A$13:$G$107,7,FALSE),"")</f>
        <v/>
      </c>
      <c r="H223" s="10" t="e">
        <f>+IF(Tabla4[[#This Row],[Bien afectado]]&gt;0,Tabla4[[#This Row],[Valor unitario]]*Tabla4[[#This Row],[Cantidad]],"")*Tabla4[[#This Row],[% de afectación]]</f>
        <v>#VALUE!</v>
      </c>
    </row>
    <row r="224" spans="2:8" x14ac:dyDescent="0.2">
      <c r="B224" s="5" t="str">
        <f>IF(Tabla4[[#This Row],[Bien afectado]]&gt;0,+VLOOKUP(Tabla4[[#This Row],[Bien afectado]],'2. Valoracion Comunitaria'!$A$13:G254,3,FALSE),"")</f>
        <v/>
      </c>
      <c r="D224" s="23"/>
      <c r="E224" s="5" t="str">
        <f>IF(Tabla4[[#This Row],[Bien afectado]]&gt;0,VLOOKUP(Tabla4[[#This Row],[Bien afectado]],'2. Valoracion Comunitaria'!$A$13:$B$116,2,FALSE),"")</f>
        <v/>
      </c>
      <c r="G224" s="10" t="str">
        <f>IF(Tabla4[[#This Row],[Bien afectado]]&gt;0,VLOOKUP(Tabla4[[#This Row],[Bien afectado]],'2. Valoracion Comunitaria'!$A$13:$G$107,7,FALSE),"")</f>
        <v/>
      </c>
      <c r="H224" s="10" t="e">
        <f>+IF(Tabla4[[#This Row],[Bien afectado]]&gt;0,Tabla4[[#This Row],[Valor unitario]]*Tabla4[[#This Row],[Cantidad]],"")*Tabla4[[#This Row],[% de afectación]]</f>
        <v>#VALUE!</v>
      </c>
    </row>
    <row r="225" spans="2:8" x14ac:dyDescent="0.2">
      <c r="B225" s="5" t="str">
        <f>IF(Tabla4[[#This Row],[Bien afectado]]&gt;0,+VLOOKUP(Tabla4[[#This Row],[Bien afectado]],'2. Valoracion Comunitaria'!$A$13:G255,3,FALSE),"")</f>
        <v/>
      </c>
      <c r="D225" s="23"/>
      <c r="E225" s="5" t="str">
        <f>IF(Tabla4[[#This Row],[Bien afectado]]&gt;0,VLOOKUP(Tabla4[[#This Row],[Bien afectado]],'2. Valoracion Comunitaria'!$A$13:$B$116,2,FALSE),"")</f>
        <v/>
      </c>
      <c r="G225" s="10" t="str">
        <f>IF(Tabla4[[#This Row],[Bien afectado]]&gt;0,VLOOKUP(Tabla4[[#This Row],[Bien afectado]],'2. Valoracion Comunitaria'!$A$13:$G$107,7,FALSE),"")</f>
        <v/>
      </c>
      <c r="H225" s="10" t="e">
        <f>+IF(Tabla4[[#This Row],[Bien afectado]]&gt;0,Tabla4[[#This Row],[Valor unitario]]*Tabla4[[#This Row],[Cantidad]],"")*Tabla4[[#This Row],[% de afectación]]</f>
        <v>#VALUE!</v>
      </c>
    </row>
    <row r="226" spans="2:8" x14ac:dyDescent="0.2">
      <c r="B226" s="5" t="str">
        <f>IF(Tabla4[[#This Row],[Bien afectado]]&gt;0,+VLOOKUP(Tabla4[[#This Row],[Bien afectado]],'2. Valoracion Comunitaria'!$A$13:G256,3,FALSE),"")</f>
        <v/>
      </c>
      <c r="D226" s="23"/>
      <c r="E226" s="5" t="str">
        <f>IF(Tabla4[[#This Row],[Bien afectado]]&gt;0,VLOOKUP(Tabla4[[#This Row],[Bien afectado]],'2. Valoracion Comunitaria'!$A$13:$B$116,2,FALSE),"")</f>
        <v/>
      </c>
      <c r="G226" s="10" t="str">
        <f>IF(Tabla4[[#This Row],[Bien afectado]]&gt;0,VLOOKUP(Tabla4[[#This Row],[Bien afectado]],'2. Valoracion Comunitaria'!$A$13:$G$107,7,FALSE),"")</f>
        <v/>
      </c>
      <c r="H226" s="10" t="e">
        <f>+IF(Tabla4[[#This Row],[Bien afectado]]&gt;0,Tabla4[[#This Row],[Valor unitario]]*Tabla4[[#This Row],[Cantidad]],"")*Tabla4[[#This Row],[% de afectación]]</f>
        <v>#VALUE!</v>
      </c>
    </row>
    <row r="227" spans="2:8" x14ac:dyDescent="0.2">
      <c r="B227" s="5" t="str">
        <f>IF(Tabla4[[#This Row],[Bien afectado]]&gt;0,+VLOOKUP(Tabla4[[#This Row],[Bien afectado]],'2. Valoracion Comunitaria'!$A$13:G257,3,FALSE),"")</f>
        <v/>
      </c>
      <c r="D227" s="23"/>
      <c r="E227" s="5" t="str">
        <f>IF(Tabla4[[#This Row],[Bien afectado]]&gt;0,VLOOKUP(Tabla4[[#This Row],[Bien afectado]],'2. Valoracion Comunitaria'!$A$13:$B$116,2,FALSE),"")</f>
        <v/>
      </c>
      <c r="G227" s="10" t="str">
        <f>IF(Tabla4[[#This Row],[Bien afectado]]&gt;0,VLOOKUP(Tabla4[[#This Row],[Bien afectado]],'2. Valoracion Comunitaria'!$A$13:$G$107,7,FALSE),"")</f>
        <v/>
      </c>
      <c r="H227" s="10" t="e">
        <f>+IF(Tabla4[[#This Row],[Bien afectado]]&gt;0,Tabla4[[#This Row],[Valor unitario]]*Tabla4[[#This Row],[Cantidad]],"")*Tabla4[[#This Row],[% de afectación]]</f>
        <v>#VALUE!</v>
      </c>
    </row>
    <row r="228" spans="2:8" x14ac:dyDescent="0.2">
      <c r="B228" s="5" t="str">
        <f>IF(Tabla4[[#This Row],[Bien afectado]]&gt;0,+VLOOKUP(Tabla4[[#This Row],[Bien afectado]],'2. Valoracion Comunitaria'!$A$13:G258,3,FALSE),"")</f>
        <v/>
      </c>
      <c r="D228" s="23"/>
      <c r="E228" s="5" t="str">
        <f>IF(Tabla4[[#This Row],[Bien afectado]]&gt;0,VLOOKUP(Tabla4[[#This Row],[Bien afectado]],'2. Valoracion Comunitaria'!$A$13:$B$116,2,FALSE),"")</f>
        <v/>
      </c>
      <c r="G228" s="10" t="str">
        <f>IF(Tabla4[[#This Row],[Bien afectado]]&gt;0,VLOOKUP(Tabla4[[#This Row],[Bien afectado]],'2. Valoracion Comunitaria'!$A$13:$G$107,7,FALSE),"")</f>
        <v/>
      </c>
      <c r="H228" s="10" t="e">
        <f>+IF(Tabla4[[#This Row],[Bien afectado]]&gt;0,Tabla4[[#This Row],[Valor unitario]]*Tabla4[[#This Row],[Cantidad]],"")*Tabla4[[#This Row],[% de afectación]]</f>
        <v>#VALUE!</v>
      </c>
    </row>
    <row r="229" spans="2:8" x14ac:dyDescent="0.2">
      <c r="B229" s="5" t="str">
        <f>IF(Tabla4[[#This Row],[Bien afectado]]&gt;0,+VLOOKUP(Tabla4[[#This Row],[Bien afectado]],'2. Valoracion Comunitaria'!$A$13:G259,3,FALSE),"")</f>
        <v/>
      </c>
      <c r="D229" s="23"/>
      <c r="E229" s="5" t="str">
        <f>IF(Tabla4[[#This Row],[Bien afectado]]&gt;0,VLOOKUP(Tabla4[[#This Row],[Bien afectado]],'2. Valoracion Comunitaria'!$A$13:$B$116,2,FALSE),"")</f>
        <v/>
      </c>
      <c r="G229" s="10" t="str">
        <f>IF(Tabla4[[#This Row],[Bien afectado]]&gt;0,VLOOKUP(Tabla4[[#This Row],[Bien afectado]],'2. Valoracion Comunitaria'!$A$13:$G$107,7,FALSE),"")</f>
        <v/>
      </c>
      <c r="H229" s="10" t="e">
        <f>+IF(Tabla4[[#This Row],[Bien afectado]]&gt;0,Tabla4[[#This Row],[Valor unitario]]*Tabla4[[#This Row],[Cantidad]],"")*Tabla4[[#This Row],[% de afectación]]</f>
        <v>#VALUE!</v>
      </c>
    </row>
    <row r="230" spans="2:8" x14ac:dyDescent="0.2">
      <c r="B230" s="5" t="str">
        <f>IF(Tabla4[[#This Row],[Bien afectado]]&gt;0,+VLOOKUP(Tabla4[[#This Row],[Bien afectado]],'2. Valoracion Comunitaria'!$A$13:G260,3,FALSE),"")</f>
        <v/>
      </c>
      <c r="D230" s="23"/>
      <c r="E230" s="5" t="str">
        <f>IF(Tabla4[[#This Row],[Bien afectado]]&gt;0,VLOOKUP(Tabla4[[#This Row],[Bien afectado]],'2. Valoracion Comunitaria'!$A$13:$B$116,2,FALSE),"")</f>
        <v/>
      </c>
      <c r="G230" s="10" t="str">
        <f>IF(Tabla4[[#This Row],[Bien afectado]]&gt;0,VLOOKUP(Tabla4[[#This Row],[Bien afectado]],'2. Valoracion Comunitaria'!$A$13:$G$107,7,FALSE),"")</f>
        <v/>
      </c>
      <c r="H230" s="10" t="e">
        <f>+IF(Tabla4[[#This Row],[Bien afectado]]&gt;0,Tabla4[[#This Row],[Valor unitario]]*Tabla4[[#This Row],[Cantidad]],"")*Tabla4[[#This Row],[% de afectación]]</f>
        <v>#VALUE!</v>
      </c>
    </row>
    <row r="231" spans="2:8" x14ac:dyDescent="0.2">
      <c r="B231" s="5" t="str">
        <f>IF(Tabla4[[#This Row],[Bien afectado]]&gt;0,+VLOOKUP(Tabla4[[#This Row],[Bien afectado]],'2. Valoracion Comunitaria'!$A$13:G261,3,FALSE),"")</f>
        <v/>
      </c>
      <c r="D231" s="23"/>
      <c r="E231" s="5" t="str">
        <f>IF(Tabla4[[#This Row],[Bien afectado]]&gt;0,VLOOKUP(Tabla4[[#This Row],[Bien afectado]],'2. Valoracion Comunitaria'!$A$13:$B$116,2,FALSE),"")</f>
        <v/>
      </c>
      <c r="G231" s="10" t="str">
        <f>IF(Tabla4[[#This Row],[Bien afectado]]&gt;0,VLOOKUP(Tabla4[[#This Row],[Bien afectado]],'2. Valoracion Comunitaria'!$A$13:$G$107,7,FALSE),"")</f>
        <v/>
      </c>
      <c r="H231" s="10" t="e">
        <f>+IF(Tabla4[[#This Row],[Bien afectado]]&gt;0,Tabla4[[#This Row],[Valor unitario]]*Tabla4[[#This Row],[Cantidad]],"")*Tabla4[[#This Row],[% de afectación]]</f>
        <v>#VALUE!</v>
      </c>
    </row>
    <row r="232" spans="2:8" x14ac:dyDescent="0.2">
      <c r="B232" s="5" t="str">
        <f>IF(Tabla4[[#This Row],[Bien afectado]]&gt;0,+VLOOKUP(Tabla4[[#This Row],[Bien afectado]],'2. Valoracion Comunitaria'!$A$13:G262,3,FALSE),"")</f>
        <v/>
      </c>
      <c r="D232" s="23"/>
      <c r="E232" s="5" t="str">
        <f>IF(Tabla4[[#This Row],[Bien afectado]]&gt;0,VLOOKUP(Tabla4[[#This Row],[Bien afectado]],'2. Valoracion Comunitaria'!$A$13:$B$116,2,FALSE),"")</f>
        <v/>
      </c>
      <c r="G232" s="10" t="str">
        <f>IF(Tabla4[[#This Row],[Bien afectado]]&gt;0,VLOOKUP(Tabla4[[#This Row],[Bien afectado]],'2. Valoracion Comunitaria'!$A$13:$G$107,7,FALSE),"")</f>
        <v/>
      </c>
      <c r="H232" s="10" t="e">
        <f>+IF(Tabla4[[#This Row],[Bien afectado]]&gt;0,Tabla4[[#This Row],[Valor unitario]]*Tabla4[[#This Row],[Cantidad]],"")*Tabla4[[#This Row],[% de afectación]]</f>
        <v>#VALUE!</v>
      </c>
    </row>
    <row r="233" spans="2:8" x14ac:dyDescent="0.2">
      <c r="B233" s="5" t="str">
        <f>IF(Tabla4[[#This Row],[Bien afectado]]&gt;0,+VLOOKUP(Tabla4[[#This Row],[Bien afectado]],'2. Valoracion Comunitaria'!$A$13:G263,3,FALSE),"")</f>
        <v/>
      </c>
      <c r="D233" s="23"/>
      <c r="E233" s="5" t="str">
        <f>IF(Tabla4[[#This Row],[Bien afectado]]&gt;0,VLOOKUP(Tabla4[[#This Row],[Bien afectado]],'2. Valoracion Comunitaria'!$A$13:$B$116,2,FALSE),"")</f>
        <v/>
      </c>
      <c r="G233" s="10" t="str">
        <f>IF(Tabla4[[#This Row],[Bien afectado]]&gt;0,VLOOKUP(Tabla4[[#This Row],[Bien afectado]],'2. Valoracion Comunitaria'!$A$13:$G$107,7,FALSE),"")</f>
        <v/>
      </c>
      <c r="H233" s="10" t="e">
        <f>+IF(Tabla4[[#This Row],[Bien afectado]]&gt;0,Tabla4[[#This Row],[Valor unitario]]*Tabla4[[#This Row],[Cantidad]],"")*Tabla4[[#This Row],[% de afectación]]</f>
        <v>#VALUE!</v>
      </c>
    </row>
    <row r="234" spans="2:8" x14ac:dyDescent="0.2">
      <c r="B234" s="5" t="str">
        <f>IF(Tabla4[[#This Row],[Bien afectado]]&gt;0,+VLOOKUP(Tabla4[[#This Row],[Bien afectado]],'2. Valoracion Comunitaria'!$A$13:G264,3,FALSE),"")</f>
        <v/>
      </c>
      <c r="D234" s="23"/>
      <c r="E234" s="5" t="str">
        <f>IF(Tabla4[[#This Row],[Bien afectado]]&gt;0,VLOOKUP(Tabla4[[#This Row],[Bien afectado]],'2. Valoracion Comunitaria'!$A$13:$B$116,2,FALSE),"")</f>
        <v/>
      </c>
      <c r="G234" s="10" t="str">
        <f>IF(Tabla4[[#This Row],[Bien afectado]]&gt;0,VLOOKUP(Tabla4[[#This Row],[Bien afectado]],'2. Valoracion Comunitaria'!$A$13:$G$107,7,FALSE),"")</f>
        <v/>
      </c>
      <c r="H234" s="10" t="e">
        <f>+IF(Tabla4[[#This Row],[Bien afectado]]&gt;0,Tabla4[[#This Row],[Valor unitario]]*Tabla4[[#This Row],[Cantidad]],"")*Tabla4[[#This Row],[% de afectación]]</f>
        <v>#VALUE!</v>
      </c>
    </row>
    <row r="235" spans="2:8" x14ac:dyDescent="0.2">
      <c r="B235" s="5" t="str">
        <f>IF(Tabla4[[#This Row],[Bien afectado]]&gt;0,+VLOOKUP(Tabla4[[#This Row],[Bien afectado]],'2. Valoracion Comunitaria'!$A$13:G265,3,FALSE),"")</f>
        <v/>
      </c>
      <c r="D235" s="23"/>
      <c r="E235" s="5" t="str">
        <f>IF(Tabla4[[#This Row],[Bien afectado]]&gt;0,VLOOKUP(Tabla4[[#This Row],[Bien afectado]],'2. Valoracion Comunitaria'!$A$13:$B$116,2,FALSE),"")</f>
        <v/>
      </c>
      <c r="G235" s="10" t="str">
        <f>IF(Tabla4[[#This Row],[Bien afectado]]&gt;0,VLOOKUP(Tabla4[[#This Row],[Bien afectado]],'2. Valoracion Comunitaria'!$A$13:$G$107,7,FALSE),"")</f>
        <v/>
      </c>
      <c r="H235" s="10" t="e">
        <f>+IF(Tabla4[[#This Row],[Bien afectado]]&gt;0,Tabla4[[#This Row],[Valor unitario]]*Tabla4[[#This Row],[Cantidad]],"")*Tabla4[[#This Row],[% de afectación]]</f>
        <v>#VALUE!</v>
      </c>
    </row>
    <row r="236" spans="2:8" x14ac:dyDescent="0.2">
      <c r="B236" s="5" t="str">
        <f>IF(Tabla4[[#This Row],[Bien afectado]]&gt;0,+VLOOKUP(Tabla4[[#This Row],[Bien afectado]],'2. Valoracion Comunitaria'!$A$13:G266,3,FALSE),"")</f>
        <v/>
      </c>
      <c r="D236" s="23"/>
      <c r="E236" s="5" t="str">
        <f>IF(Tabla4[[#This Row],[Bien afectado]]&gt;0,VLOOKUP(Tabla4[[#This Row],[Bien afectado]],'2. Valoracion Comunitaria'!$A$13:$B$116,2,FALSE),"")</f>
        <v/>
      </c>
      <c r="G236" s="10" t="str">
        <f>IF(Tabla4[[#This Row],[Bien afectado]]&gt;0,VLOOKUP(Tabla4[[#This Row],[Bien afectado]],'2. Valoracion Comunitaria'!$A$13:$G$107,7,FALSE),"")</f>
        <v/>
      </c>
      <c r="H236" s="10" t="e">
        <f>+IF(Tabla4[[#This Row],[Bien afectado]]&gt;0,Tabla4[[#This Row],[Valor unitario]]*Tabla4[[#This Row],[Cantidad]],"")*Tabla4[[#This Row],[% de afectación]]</f>
        <v>#VALUE!</v>
      </c>
    </row>
    <row r="237" spans="2:8" x14ac:dyDescent="0.2">
      <c r="B237" s="5" t="str">
        <f>IF(Tabla4[[#This Row],[Bien afectado]]&gt;0,+VLOOKUP(Tabla4[[#This Row],[Bien afectado]],'2. Valoracion Comunitaria'!$A$13:G267,3,FALSE),"")</f>
        <v/>
      </c>
      <c r="D237" s="23"/>
      <c r="E237" s="5" t="str">
        <f>IF(Tabla4[[#This Row],[Bien afectado]]&gt;0,VLOOKUP(Tabla4[[#This Row],[Bien afectado]],'2. Valoracion Comunitaria'!$A$13:$B$116,2,FALSE),"")</f>
        <v/>
      </c>
      <c r="G237" s="10" t="str">
        <f>IF(Tabla4[[#This Row],[Bien afectado]]&gt;0,VLOOKUP(Tabla4[[#This Row],[Bien afectado]],'2. Valoracion Comunitaria'!$A$13:$G$107,7,FALSE),"")</f>
        <v/>
      </c>
      <c r="H237" s="10" t="e">
        <f>+IF(Tabla4[[#This Row],[Bien afectado]]&gt;0,Tabla4[[#This Row],[Valor unitario]]*Tabla4[[#This Row],[Cantidad]],"")*Tabla4[[#This Row],[% de afectación]]</f>
        <v>#VALUE!</v>
      </c>
    </row>
    <row r="238" spans="2:8" x14ac:dyDescent="0.2">
      <c r="B238" s="5" t="str">
        <f>IF(Tabla4[[#This Row],[Bien afectado]]&gt;0,+VLOOKUP(Tabla4[[#This Row],[Bien afectado]],'2. Valoracion Comunitaria'!$A$13:G268,3,FALSE),"")</f>
        <v/>
      </c>
      <c r="D238" s="23"/>
      <c r="E238" s="5" t="str">
        <f>IF(Tabla4[[#This Row],[Bien afectado]]&gt;0,VLOOKUP(Tabla4[[#This Row],[Bien afectado]],'2. Valoracion Comunitaria'!$A$13:$B$116,2,FALSE),"")</f>
        <v/>
      </c>
      <c r="G238" s="10" t="str">
        <f>IF(Tabla4[[#This Row],[Bien afectado]]&gt;0,VLOOKUP(Tabla4[[#This Row],[Bien afectado]],'2. Valoracion Comunitaria'!$A$13:$G$107,7,FALSE),"")</f>
        <v/>
      </c>
      <c r="H238" s="10" t="e">
        <f>+IF(Tabla4[[#This Row],[Bien afectado]]&gt;0,Tabla4[[#This Row],[Valor unitario]]*Tabla4[[#This Row],[Cantidad]],"")*Tabla4[[#This Row],[% de afectación]]</f>
        <v>#VALUE!</v>
      </c>
    </row>
    <row r="239" spans="2:8" x14ac:dyDescent="0.2">
      <c r="B239" s="5" t="str">
        <f>IF(Tabla4[[#This Row],[Bien afectado]]&gt;0,+VLOOKUP(Tabla4[[#This Row],[Bien afectado]],'2. Valoracion Comunitaria'!$A$13:G269,3,FALSE),"")</f>
        <v/>
      </c>
      <c r="D239" s="23"/>
      <c r="E239" s="5" t="str">
        <f>IF(Tabla4[[#This Row],[Bien afectado]]&gt;0,VLOOKUP(Tabla4[[#This Row],[Bien afectado]],'2. Valoracion Comunitaria'!$A$13:$B$116,2,FALSE),"")</f>
        <v/>
      </c>
      <c r="G239" s="10" t="str">
        <f>IF(Tabla4[[#This Row],[Bien afectado]]&gt;0,VLOOKUP(Tabla4[[#This Row],[Bien afectado]],'2. Valoracion Comunitaria'!$A$13:$G$107,7,FALSE),"")</f>
        <v/>
      </c>
      <c r="H239" s="10" t="e">
        <f>+IF(Tabla4[[#This Row],[Bien afectado]]&gt;0,Tabla4[[#This Row],[Valor unitario]]*Tabla4[[#This Row],[Cantidad]],"")*Tabla4[[#This Row],[% de afectación]]</f>
        <v>#VALUE!</v>
      </c>
    </row>
    <row r="240" spans="2:8" x14ac:dyDescent="0.2">
      <c r="B240" s="5" t="str">
        <f>IF(Tabla4[[#This Row],[Bien afectado]]&gt;0,+VLOOKUP(Tabla4[[#This Row],[Bien afectado]],'2. Valoracion Comunitaria'!$A$13:G270,3,FALSE),"")</f>
        <v/>
      </c>
      <c r="D240" s="23"/>
      <c r="E240" s="5" t="str">
        <f>IF(Tabla4[[#This Row],[Bien afectado]]&gt;0,VLOOKUP(Tabla4[[#This Row],[Bien afectado]],'2. Valoracion Comunitaria'!$A$13:$B$116,2,FALSE),"")</f>
        <v/>
      </c>
      <c r="G240" s="10" t="str">
        <f>IF(Tabla4[[#This Row],[Bien afectado]]&gt;0,VLOOKUP(Tabla4[[#This Row],[Bien afectado]],'2. Valoracion Comunitaria'!$A$13:$G$107,7,FALSE),"")</f>
        <v/>
      </c>
      <c r="H240" s="10" t="e">
        <f>+IF(Tabla4[[#This Row],[Bien afectado]]&gt;0,Tabla4[[#This Row],[Valor unitario]]*Tabla4[[#This Row],[Cantidad]],"")*Tabla4[[#This Row],[% de afectación]]</f>
        <v>#VALUE!</v>
      </c>
    </row>
    <row r="241" spans="2:8" x14ac:dyDescent="0.2">
      <c r="B241" s="5" t="str">
        <f>IF(Tabla4[[#This Row],[Bien afectado]]&gt;0,+VLOOKUP(Tabla4[[#This Row],[Bien afectado]],'2. Valoracion Comunitaria'!$A$13:G271,3,FALSE),"")</f>
        <v/>
      </c>
      <c r="D241" s="23"/>
      <c r="E241" s="5" t="str">
        <f>IF(Tabla4[[#This Row],[Bien afectado]]&gt;0,VLOOKUP(Tabla4[[#This Row],[Bien afectado]],'2. Valoracion Comunitaria'!$A$13:$B$116,2,FALSE),"")</f>
        <v/>
      </c>
      <c r="G241" s="10" t="str">
        <f>IF(Tabla4[[#This Row],[Bien afectado]]&gt;0,VLOOKUP(Tabla4[[#This Row],[Bien afectado]],'2. Valoracion Comunitaria'!$A$13:$G$107,7,FALSE),"")</f>
        <v/>
      </c>
      <c r="H241" s="10" t="e">
        <f>+IF(Tabla4[[#This Row],[Bien afectado]]&gt;0,Tabla4[[#This Row],[Valor unitario]]*Tabla4[[#This Row],[Cantidad]],"")*Tabla4[[#This Row],[% de afectación]]</f>
        <v>#VALUE!</v>
      </c>
    </row>
    <row r="242" spans="2:8" x14ac:dyDescent="0.2">
      <c r="B242" s="5" t="str">
        <f>IF(Tabla4[[#This Row],[Bien afectado]]&gt;0,+VLOOKUP(Tabla4[[#This Row],[Bien afectado]],'2. Valoracion Comunitaria'!$A$13:G272,3,FALSE),"")</f>
        <v/>
      </c>
      <c r="D242" s="23"/>
      <c r="E242" s="5" t="str">
        <f>IF(Tabla4[[#This Row],[Bien afectado]]&gt;0,VLOOKUP(Tabla4[[#This Row],[Bien afectado]],'2. Valoracion Comunitaria'!$A$13:$B$116,2,FALSE),"")</f>
        <v/>
      </c>
      <c r="G242" s="10" t="str">
        <f>IF(Tabla4[[#This Row],[Bien afectado]]&gt;0,VLOOKUP(Tabla4[[#This Row],[Bien afectado]],'2. Valoracion Comunitaria'!$A$13:$G$107,7,FALSE),"")</f>
        <v/>
      </c>
      <c r="H242" s="10" t="e">
        <f>+IF(Tabla4[[#This Row],[Bien afectado]]&gt;0,Tabla4[[#This Row],[Valor unitario]]*Tabla4[[#This Row],[Cantidad]],"")*Tabla4[[#This Row],[% de afectación]]</f>
        <v>#VALUE!</v>
      </c>
    </row>
    <row r="243" spans="2:8" x14ac:dyDescent="0.2">
      <c r="B243" s="5" t="str">
        <f>IF(Tabla4[[#This Row],[Bien afectado]]&gt;0,+VLOOKUP(Tabla4[[#This Row],[Bien afectado]],'2. Valoracion Comunitaria'!$A$13:G273,3,FALSE),"")</f>
        <v/>
      </c>
      <c r="D243" s="23"/>
      <c r="E243" s="5" t="str">
        <f>IF(Tabla4[[#This Row],[Bien afectado]]&gt;0,VLOOKUP(Tabla4[[#This Row],[Bien afectado]],'2. Valoracion Comunitaria'!$A$13:$B$116,2,FALSE),"")</f>
        <v/>
      </c>
      <c r="G243" s="10" t="str">
        <f>IF(Tabla4[[#This Row],[Bien afectado]]&gt;0,VLOOKUP(Tabla4[[#This Row],[Bien afectado]],'2. Valoracion Comunitaria'!$A$13:$G$107,7,FALSE),"")</f>
        <v/>
      </c>
      <c r="H243" s="10" t="e">
        <f>+IF(Tabla4[[#This Row],[Bien afectado]]&gt;0,Tabla4[[#This Row],[Valor unitario]]*Tabla4[[#This Row],[Cantidad]],"")*Tabla4[[#This Row],[% de afectación]]</f>
        <v>#VALUE!</v>
      </c>
    </row>
    <row r="244" spans="2:8" x14ac:dyDescent="0.2">
      <c r="B244" s="5" t="str">
        <f>IF(Tabla4[[#This Row],[Bien afectado]]&gt;0,+VLOOKUP(Tabla4[[#This Row],[Bien afectado]],'2. Valoracion Comunitaria'!$A$13:G274,3,FALSE),"")</f>
        <v/>
      </c>
      <c r="D244" s="23"/>
      <c r="E244" s="5" t="str">
        <f>IF(Tabla4[[#This Row],[Bien afectado]]&gt;0,VLOOKUP(Tabla4[[#This Row],[Bien afectado]],'2. Valoracion Comunitaria'!$A$13:$B$116,2,FALSE),"")</f>
        <v/>
      </c>
      <c r="G244" s="10" t="str">
        <f>IF(Tabla4[[#This Row],[Bien afectado]]&gt;0,VLOOKUP(Tabla4[[#This Row],[Bien afectado]],'2. Valoracion Comunitaria'!$A$13:$G$107,7,FALSE),"")</f>
        <v/>
      </c>
      <c r="H244" s="10" t="e">
        <f>+IF(Tabla4[[#This Row],[Bien afectado]]&gt;0,Tabla4[[#This Row],[Valor unitario]]*Tabla4[[#This Row],[Cantidad]],"")*Tabla4[[#This Row],[% de afectación]]</f>
        <v>#VALUE!</v>
      </c>
    </row>
    <row r="245" spans="2:8" x14ac:dyDescent="0.2">
      <c r="B245" s="5" t="str">
        <f>IF(Tabla4[[#This Row],[Bien afectado]]&gt;0,+VLOOKUP(Tabla4[[#This Row],[Bien afectado]],'2. Valoracion Comunitaria'!$A$13:G275,3,FALSE),"")</f>
        <v/>
      </c>
      <c r="D245" s="23"/>
      <c r="E245" s="5" t="str">
        <f>IF(Tabla4[[#This Row],[Bien afectado]]&gt;0,VLOOKUP(Tabla4[[#This Row],[Bien afectado]],'2. Valoracion Comunitaria'!$A$13:$B$116,2,FALSE),"")</f>
        <v/>
      </c>
      <c r="G245" s="10" t="str">
        <f>IF(Tabla4[[#This Row],[Bien afectado]]&gt;0,VLOOKUP(Tabla4[[#This Row],[Bien afectado]],'2. Valoracion Comunitaria'!$A$13:$G$107,7,FALSE),"")</f>
        <v/>
      </c>
      <c r="H245" s="10" t="e">
        <f>+IF(Tabla4[[#This Row],[Bien afectado]]&gt;0,Tabla4[[#This Row],[Valor unitario]]*Tabla4[[#This Row],[Cantidad]],"")*Tabla4[[#This Row],[% de afectación]]</f>
        <v>#VALUE!</v>
      </c>
    </row>
    <row r="246" spans="2:8" x14ac:dyDescent="0.2">
      <c r="B246" s="5" t="str">
        <f>IF(Tabla4[[#This Row],[Bien afectado]]&gt;0,+VLOOKUP(Tabla4[[#This Row],[Bien afectado]],'2. Valoracion Comunitaria'!$A$13:G276,3,FALSE),"")</f>
        <v/>
      </c>
      <c r="D246" s="23"/>
      <c r="E246" s="5" t="str">
        <f>IF(Tabla4[[#This Row],[Bien afectado]]&gt;0,VLOOKUP(Tabla4[[#This Row],[Bien afectado]],'2. Valoracion Comunitaria'!$A$13:$B$116,2,FALSE),"")</f>
        <v/>
      </c>
      <c r="G246" s="10" t="str">
        <f>IF(Tabla4[[#This Row],[Bien afectado]]&gt;0,VLOOKUP(Tabla4[[#This Row],[Bien afectado]],'2. Valoracion Comunitaria'!$A$13:$G$107,7,FALSE),"")</f>
        <v/>
      </c>
      <c r="H246" s="10" t="e">
        <f>+IF(Tabla4[[#This Row],[Bien afectado]]&gt;0,Tabla4[[#This Row],[Valor unitario]]*Tabla4[[#This Row],[Cantidad]],"")*Tabla4[[#This Row],[% de afectación]]</f>
        <v>#VALUE!</v>
      </c>
    </row>
    <row r="247" spans="2:8" x14ac:dyDescent="0.2">
      <c r="B247" s="5" t="str">
        <f>IF(Tabla4[[#This Row],[Bien afectado]]&gt;0,+VLOOKUP(Tabla4[[#This Row],[Bien afectado]],'2. Valoracion Comunitaria'!$A$13:G277,3,FALSE),"")</f>
        <v/>
      </c>
      <c r="D247" s="23"/>
      <c r="E247" s="5" t="str">
        <f>IF(Tabla4[[#This Row],[Bien afectado]]&gt;0,VLOOKUP(Tabla4[[#This Row],[Bien afectado]],'2. Valoracion Comunitaria'!$A$13:$B$116,2,FALSE),"")</f>
        <v/>
      </c>
      <c r="G247" s="10" t="str">
        <f>IF(Tabla4[[#This Row],[Bien afectado]]&gt;0,VLOOKUP(Tabla4[[#This Row],[Bien afectado]],'2. Valoracion Comunitaria'!$A$13:$G$107,7,FALSE),"")</f>
        <v/>
      </c>
      <c r="H247" s="10" t="e">
        <f>+IF(Tabla4[[#This Row],[Bien afectado]]&gt;0,Tabla4[[#This Row],[Valor unitario]]*Tabla4[[#This Row],[Cantidad]],"")*Tabla4[[#This Row],[% de afectación]]</f>
        <v>#VALUE!</v>
      </c>
    </row>
    <row r="248" spans="2:8" x14ac:dyDescent="0.2">
      <c r="B248" s="5" t="str">
        <f>IF(Tabla4[[#This Row],[Bien afectado]]&gt;0,+VLOOKUP(Tabla4[[#This Row],[Bien afectado]],'2. Valoracion Comunitaria'!$A$13:G278,3,FALSE),"")</f>
        <v/>
      </c>
      <c r="D248" s="23"/>
      <c r="E248" s="5" t="str">
        <f>IF(Tabla4[[#This Row],[Bien afectado]]&gt;0,VLOOKUP(Tabla4[[#This Row],[Bien afectado]],'2. Valoracion Comunitaria'!$A$13:$B$116,2,FALSE),"")</f>
        <v/>
      </c>
      <c r="G248" s="10" t="str">
        <f>IF(Tabla4[[#This Row],[Bien afectado]]&gt;0,VLOOKUP(Tabla4[[#This Row],[Bien afectado]],'2. Valoracion Comunitaria'!$A$13:$G$107,7,FALSE),"")</f>
        <v/>
      </c>
      <c r="H248" s="10" t="e">
        <f>+IF(Tabla4[[#This Row],[Bien afectado]]&gt;0,Tabla4[[#This Row],[Valor unitario]]*Tabla4[[#This Row],[Cantidad]],"")*Tabla4[[#This Row],[% de afectación]]</f>
        <v>#VALUE!</v>
      </c>
    </row>
    <row r="249" spans="2:8" x14ac:dyDescent="0.2">
      <c r="B249" s="5" t="str">
        <f>IF(Tabla4[[#This Row],[Bien afectado]]&gt;0,+VLOOKUP(Tabla4[[#This Row],[Bien afectado]],'2. Valoracion Comunitaria'!$A$13:G279,3,FALSE),"")</f>
        <v/>
      </c>
      <c r="D249" s="23"/>
      <c r="E249" s="5" t="str">
        <f>IF(Tabla4[[#This Row],[Bien afectado]]&gt;0,VLOOKUP(Tabla4[[#This Row],[Bien afectado]],'2. Valoracion Comunitaria'!$A$13:$B$116,2,FALSE),"")</f>
        <v/>
      </c>
      <c r="G249" s="10" t="str">
        <f>IF(Tabla4[[#This Row],[Bien afectado]]&gt;0,VLOOKUP(Tabla4[[#This Row],[Bien afectado]],'2. Valoracion Comunitaria'!$A$13:$G$107,7,FALSE),"")</f>
        <v/>
      </c>
      <c r="H249" s="10" t="e">
        <f>+IF(Tabla4[[#This Row],[Bien afectado]]&gt;0,Tabla4[[#This Row],[Valor unitario]]*Tabla4[[#This Row],[Cantidad]],"")*Tabla4[[#This Row],[% de afectación]]</f>
        <v>#VALUE!</v>
      </c>
    </row>
    <row r="250" spans="2:8" x14ac:dyDescent="0.2">
      <c r="B250" s="5" t="str">
        <f>IF(Tabla4[[#This Row],[Bien afectado]]&gt;0,+VLOOKUP(Tabla4[[#This Row],[Bien afectado]],'2. Valoracion Comunitaria'!$A$13:G280,3,FALSE),"")</f>
        <v/>
      </c>
      <c r="D250" s="23"/>
      <c r="E250" s="5" t="str">
        <f>IF(Tabla4[[#This Row],[Bien afectado]]&gt;0,VLOOKUP(Tabla4[[#This Row],[Bien afectado]],'2. Valoracion Comunitaria'!$A$13:$B$116,2,FALSE),"")</f>
        <v/>
      </c>
      <c r="G250" s="10" t="str">
        <f>IF(Tabla4[[#This Row],[Bien afectado]]&gt;0,VLOOKUP(Tabla4[[#This Row],[Bien afectado]],'2. Valoracion Comunitaria'!$A$13:$G$107,7,FALSE),"")</f>
        <v/>
      </c>
      <c r="H250" s="10" t="e">
        <f>+IF(Tabla4[[#This Row],[Bien afectado]]&gt;0,Tabla4[[#This Row],[Valor unitario]]*Tabla4[[#This Row],[Cantidad]],"")*Tabla4[[#This Row],[% de afectación]]</f>
        <v>#VALUE!</v>
      </c>
    </row>
    <row r="251" spans="2:8" x14ac:dyDescent="0.2">
      <c r="B251" s="5" t="str">
        <f>IF(Tabla4[[#This Row],[Bien afectado]]&gt;0,+VLOOKUP(Tabla4[[#This Row],[Bien afectado]],'2. Valoracion Comunitaria'!$A$13:G281,3,FALSE),"")</f>
        <v/>
      </c>
      <c r="D251" s="23"/>
      <c r="E251" s="5" t="str">
        <f>IF(Tabla4[[#This Row],[Bien afectado]]&gt;0,VLOOKUP(Tabla4[[#This Row],[Bien afectado]],'2. Valoracion Comunitaria'!$A$13:$B$116,2,FALSE),"")</f>
        <v/>
      </c>
      <c r="G251" s="10" t="str">
        <f>IF(Tabla4[[#This Row],[Bien afectado]]&gt;0,VLOOKUP(Tabla4[[#This Row],[Bien afectado]],'2. Valoracion Comunitaria'!$A$13:$G$107,7,FALSE),"")</f>
        <v/>
      </c>
      <c r="H251" s="10" t="e">
        <f>+IF(Tabla4[[#This Row],[Bien afectado]]&gt;0,Tabla4[[#This Row],[Valor unitario]]*Tabla4[[#This Row],[Cantidad]],"")*Tabla4[[#This Row],[% de afectación]]</f>
        <v>#VALUE!</v>
      </c>
    </row>
    <row r="252" spans="2:8" x14ac:dyDescent="0.2">
      <c r="B252" s="5" t="str">
        <f>IF(Tabla4[[#This Row],[Bien afectado]]&gt;0,+VLOOKUP(Tabla4[[#This Row],[Bien afectado]],'2. Valoracion Comunitaria'!$A$13:G282,3,FALSE),"")</f>
        <v/>
      </c>
      <c r="D252" s="23"/>
      <c r="E252" s="5" t="str">
        <f>IF(Tabla4[[#This Row],[Bien afectado]]&gt;0,VLOOKUP(Tabla4[[#This Row],[Bien afectado]],'2. Valoracion Comunitaria'!$A$13:$B$116,2,FALSE),"")</f>
        <v/>
      </c>
      <c r="G252" s="10" t="str">
        <f>IF(Tabla4[[#This Row],[Bien afectado]]&gt;0,VLOOKUP(Tabla4[[#This Row],[Bien afectado]],'2. Valoracion Comunitaria'!$A$13:$G$107,7,FALSE),"")</f>
        <v/>
      </c>
      <c r="H252" s="10" t="e">
        <f>+IF(Tabla4[[#This Row],[Bien afectado]]&gt;0,Tabla4[[#This Row],[Valor unitario]]*Tabla4[[#This Row],[Cantidad]],"")*Tabla4[[#This Row],[% de afectación]]</f>
        <v>#VALUE!</v>
      </c>
    </row>
    <row r="253" spans="2:8" x14ac:dyDescent="0.2">
      <c r="B253" s="5" t="str">
        <f>IF(Tabla4[[#This Row],[Bien afectado]]&gt;0,+VLOOKUP(Tabla4[[#This Row],[Bien afectado]],'2. Valoracion Comunitaria'!$A$13:G283,3,FALSE),"")</f>
        <v/>
      </c>
      <c r="D253" s="23"/>
      <c r="E253" s="5" t="str">
        <f>IF(Tabla4[[#This Row],[Bien afectado]]&gt;0,VLOOKUP(Tabla4[[#This Row],[Bien afectado]],'2. Valoracion Comunitaria'!$A$13:$B$116,2,FALSE),"")</f>
        <v/>
      </c>
      <c r="G253" s="10" t="str">
        <f>IF(Tabla4[[#This Row],[Bien afectado]]&gt;0,VLOOKUP(Tabla4[[#This Row],[Bien afectado]],'2. Valoracion Comunitaria'!$A$13:$G$107,7,FALSE),"")</f>
        <v/>
      </c>
      <c r="H253" s="10" t="e">
        <f>+IF(Tabla4[[#This Row],[Bien afectado]]&gt;0,Tabla4[[#This Row],[Valor unitario]]*Tabla4[[#This Row],[Cantidad]],"")*Tabla4[[#This Row],[% de afectación]]</f>
        <v>#VALUE!</v>
      </c>
    </row>
    <row r="254" spans="2:8" x14ac:dyDescent="0.2">
      <c r="B254" s="5" t="str">
        <f>IF(Tabla4[[#This Row],[Bien afectado]]&gt;0,+VLOOKUP(Tabla4[[#This Row],[Bien afectado]],'2. Valoracion Comunitaria'!$A$13:G284,3,FALSE),"")</f>
        <v/>
      </c>
      <c r="D254" s="23"/>
      <c r="E254" s="5" t="str">
        <f>IF(Tabla4[[#This Row],[Bien afectado]]&gt;0,VLOOKUP(Tabla4[[#This Row],[Bien afectado]],'2. Valoracion Comunitaria'!$A$13:$B$116,2,FALSE),"")</f>
        <v/>
      </c>
      <c r="G254" s="10" t="str">
        <f>IF(Tabla4[[#This Row],[Bien afectado]]&gt;0,VLOOKUP(Tabla4[[#This Row],[Bien afectado]],'2. Valoracion Comunitaria'!$A$13:$G$107,7,FALSE),"")</f>
        <v/>
      </c>
      <c r="H254" s="10" t="e">
        <f>+IF(Tabla4[[#This Row],[Bien afectado]]&gt;0,Tabla4[[#This Row],[Valor unitario]]*Tabla4[[#This Row],[Cantidad]],"")*Tabla4[[#This Row],[% de afectación]]</f>
        <v>#VALUE!</v>
      </c>
    </row>
    <row r="255" spans="2:8" x14ac:dyDescent="0.2">
      <c r="B255" s="5" t="str">
        <f>IF(Tabla4[[#This Row],[Bien afectado]]&gt;0,+VLOOKUP(Tabla4[[#This Row],[Bien afectado]],'2. Valoracion Comunitaria'!$A$13:G285,3,FALSE),"")</f>
        <v/>
      </c>
      <c r="D255" s="23"/>
      <c r="E255" s="5" t="str">
        <f>IF(Tabla4[[#This Row],[Bien afectado]]&gt;0,VLOOKUP(Tabla4[[#This Row],[Bien afectado]],'2. Valoracion Comunitaria'!$A$13:$B$116,2,FALSE),"")</f>
        <v/>
      </c>
      <c r="G255" s="10" t="str">
        <f>IF(Tabla4[[#This Row],[Bien afectado]]&gt;0,VLOOKUP(Tabla4[[#This Row],[Bien afectado]],'2. Valoracion Comunitaria'!$A$13:$G$107,7,FALSE),"")</f>
        <v/>
      </c>
      <c r="H255" s="10" t="e">
        <f>+IF(Tabla4[[#This Row],[Bien afectado]]&gt;0,Tabla4[[#This Row],[Valor unitario]]*Tabla4[[#This Row],[Cantidad]],"")*Tabla4[[#This Row],[% de afectación]]</f>
        <v>#VALUE!</v>
      </c>
    </row>
    <row r="256" spans="2:8" x14ac:dyDescent="0.2">
      <c r="B256" s="5" t="str">
        <f>IF(Tabla4[[#This Row],[Bien afectado]]&gt;0,+VLOOKUP(Tabla4[[#This Row],[Bien afectado]],'2. Valoracion Comunitaria'!$A$13:G286,3,FALSE),"")</f>
        <v/>
      </c>
      <c r="D256" s="23"/>
      <c r="E256" s="5" t="str">
        <f>IF(Tabla4[[#This Row],[Bien afectado]]&gt;0,VLOOKUP(Tabla4[[#This Row],[Bien afectado]],'2. Valoracion Comunitaria'!$A$13:$B$116,2,FALSE),"")</f>
        <v/>
      </c>
      <c r="G256" s="10" t="str">
        <f>IF(Tabla4[[#This Row],[Bien afectado]]&gt;0,VLOOKUP(Tabla4[[#This Row],[Bien afectado]],'2. Valoracion Comunitaria'!$A$13:$G$107,7,FALSE),"")</f>
        <v/>
      </c>
      <c r="H256" s="10" t="e">
        <f>+IF(Tabla4[[#This Row],[Bien afectado]]&gt;0,Tabla4[[#This Row],[Valor unitario]]*Tabla4[[#This Row],[Cantidad]],"")*Tabla4[[#This Row],[% de afectación]]</f>
        <v>#VALUE!</v>
      </c>
    </row>
    <row r="257" spans="2:8" x14ac:dyDescent="0.2">
      <c r="B257" s="5" t="str">
        <f>IF(Tabla4[[#This Row],[Bien afectado]]&gt;0,+VLOOKUP(Tabla4[[#This Row],[Bien afectado]],'2. Valoracion Comunitaria'!$A$13:G287,3,FALSE),"")</f>
        <v/>
      </c>
      <c r="D257" s="23"/>
      <c r="E257" s="5" t="str">
        <f>IF(Tabla4[[#This Row],[Bien afectado]]&gt;0,VLOOKUP(Tabla4[[#This Row],[Bien afectado]],'2. Valoracion Comunitaria'!$A$13:$B$116,2,FALSE),"")</f>
        <v/>
      </c>
      <c r="G257" s="10" t="str">
        <f>IF(Tabla4[[#This Row],[Bien afectado]]&gt;0,VLOOKUP(Tabla4[[#This Row],[Bien afectado]],'2. Valoracion Comunitaria'!$A$13:$G$107,7,FALSE),"")</f>
        <v/>
      </c>
      <c r="H257" s="10" t="e">
        <f>+IF(Tabla4[[#This Row],[Bien afectado]]&gt;0,Tabla4[[#This Row],[Valor unitario]]*Tabla4[[#This Row],[Cantidad]],"")*Tabla4[[#This Row],[% de afectación]]</f>
        <v>#VALUE!</v>
      </c>
    </row>
    <row r="258" spans="2:8" x14ac:dyDescent="0.2">
      <c r="B258" s="5" t="str">
        <f>IF(Tabla4[[#This Row],[Bien afectado]]&gt;0,+VLOOKUP(Tabla4[[#This Row],[Bien afectado]],'2. Valoracion Comunitaria'!$A$13:G288,3,FALSE),"")</f>
        <v/>
      </c>
      <c r="D258" s="23"/>
      <c r="E258" s="5" t="str">
        <f>IF(Tabla4[[#This Row],[Bien afectado]]&gt;0,VLOOKUP(Tabla4[[#This Row],[Bien afectado]],'2. Valoracion Comunitaria'!$A$13:$B$116,2,FALSE),"")</f>
        <v/>
      </c>
      <c r="G258" s="10" t="str">
        <f>IF(Tabla4[[#This Row],[Bien afectado]]&gt;0,VLOOKUP(Tabla4[[#This Row],[Bien afectado]],'2. Valoracion Comunitaria'!$A$13:$G$107,7,FALSE),"")</f>
        <v/>
      </c>
      <c r="H258" s="10" t="e">
        <f>+IF(Tabla4[[#This Row],[Bien afectado]]&gt;0,Tabla4[[#This Row],[Valor unitario]]*Tabla4[[#This Row],[Cantidad]],"")*Tabla4[[#This Row],[% de afectación]]</f>
        <v>#VALUE!</v>
      </c>
    </row>
    <row r="259" spans="2:8" x14ac:dyDescent="0.2">
      <c r="B259" s="5" t="str">
        <f>IF(Tabla4[[#This Row],[Bien afectado]]&gt;0,+VLOOKUP(Tabla4[[#This Row],[Bien afectado]],'2. Valoracion Comunitaria'!$A$13:G289,3,FALSE),"")</f>
        <v/>
      </c>
      <c r="D259" s="23"/>
      <c r="E259" s="5" t="str">
        <f>IF(Tabla4[[#This Row],[Bien afectado]]&gt;0,VLOOKUP(Tabla4[[#This Row],[Bien afectado]],'2. Valoracion Comunitaria'!$A$13:$B$116,2,FALSE),"")</f>
        <v/>
      </c>
      <c r="G259" s="10" t="str">
        <f>IF(Tabla4[[#This Row],[Bien afectado]]&gt;0,VLOOKUP(Tabla4[[#This Row],[Bien afectado]],'2. Valoracion Comunitaria'!$A$13:$G$107,7,FALSE),"")</f>
        <v/>
      </c>
      <c r="H259" s="10" t="e">
        <f>+IF(Tabla4[[#This Row],[Bien afectado]]&gt;0,Tabla4[[#This Row],[Valor unitario]]*Tabla4[[#This Row],[Cantidad]],"")*Tabla4[[#This Row],[% de afectación]]</f>
        <v>#VALUE!</v>
      </c>
    </row>
    <row r="260" spans="2:8" x14ac:dyDescent="0.2">
      <c r="B260" s="5" t="str">
        <f>IF(Tabla4[[#This Row],[Bien afectado]]&gt;0,+VLOOKUP(Tabla4[[#This Row],[Bien afectado]],'2. Valoracion Comunitaria'!$A$13:G290,3,FALSE),"")</f>
        <v/>
      </c>
      <c r="D260" s="23"/>
      <c r="E260" s="5" t="str">
        <f>IF(Tabla4[[#This Row],[Bien afectado]]&gt;0,VLOOKUP(Tabla4[[#This Row],[Bien afectado]],'2. Valoracion Comunitaria'!$A$13:$B$116,2,FALSE),"")</f>
        <v/>
      </c>
      <c r="G260" s="10" t="str">
        <f>IF(Tabla4[[#This Row],[Bien afectado]]&gt;0,VLOOKUP(Tabla4[[#This Row],[Bien afectado]],'2. Valoracion Comunitaria'!$A$13:$G$107,7,FALSE),"")</f>
        <v/>
      </c>
      <c r="H260" s="10" t="e">
        <f>+IF(Tabla4[[#This Row],[Bien afectado]]&gt;0,Tabla4[[#This Row],[Valor unitario]]*Tabla4[[#This Row],[Cantidad]],"")*Tabla4[[#This Row],[% de afectación]]</f>
        <v>#VALUE!</v>
      </c>
    </row>
    <row r="261" spans="2:8" x14ac:dyDescent="0.2">
      <c r="B261" s="5" t="str">
        <f>IF(Tabla4[[#This Row],[Bien afectado]]&gt;0,+VLOOKUP(Tabla4[[#This Row],[Bien afectado]],'2. Valoracion Comunitaria'!$A$13:G291,3,FALSE),"")</f>
        <v/>
      </c>
      <c r="D261" s="23"/>
      <c r="E261" s="5" t="str">
        <f>IF(Tabla4[[#This Row],[Bien afectado]]&gt;0,VLOOKUP(Tabla4[[#This Row],[Bien afectado]],'2. Valoracion Comunitaria'!$A$13:$B$116,2,FALSE),"")</f>
        <v/>
      </c>
      <c r="G261" s="10" t="str">
        <f>IF(Tabla4[[#This Row],[Bien afectado]]&gt;0,VLOOKUP(Tabla4[[#This Row],[Bien afectado]],'2. Valoracion Comunitaria'!$A$13:$G$107,7,FALSE),"")</f>
        <v/>
      </c>
      <c r="H261" s="10" t="e">
        <f>+IF(Tabla4[[#This Row],[Bien afectado]]&gt;0,Tabla4[[#This Row],[Valor unitario]]*Tabla4[[#This Row],[Cantidad]],"")*Tabla4[[#This Row],[% de afectación]]</f>
        <v>#VALUE!</v>
      </c>
    </row>
    <row r="262" spans="2:8" x14ac:dyDescent="0.2">
      <c r="B262" s="5" t="str">
        <f>IF(Tabla4[[#This Row],[Bien afectado]]&gt;0,+VLOOKUP(Tabla4[[#This Row],[Bien afectado]],'2. Valoracion Comunitaria'!$A$13:G292,3,FALSE),"")</f>
        <v/>
      </c>
      <c r="D262" s="23"/>
      <c r="E262" s="5" t="str">
        <f>IF(Tabla4[[#This Row],[Bien afectado]]&gt;0,VLOOKUP(Tabla4[[#This Row],[Bien afectado]],'2. Valoracion Comunitaria'!$A$13:$B$116,2,FALSE),"")</f>
        <v/>
      </c>
      <c r="G262" s="10" t="str">
        <f>IF(Tabla4[[#This Row],[Bien afectado]]&gt;0,VLOOKUP(Tabla4[[#This Row],[Bien afectado]],'2. Valoracion Comunitaria'!$A$13:$G$107,7,FALSE),"")</f>
        <v/>
      </c>
      <c r="H262" s="10" t="e">
        <f>+IF(Tabla4[[#This Row],[Bien afectado]]&gt;0,Tabla4[[#This Row],[Valor unitario]]*Tabla4[[#This Row],[Cantidad]],"")*Tabla4[[#This Row],[% de afectación]]</f>
        <v>#VALUE!</v>
      </c>
    </row>
    <row r="263" spans="2:8" x14ac:dyDescent="0.2">
      <c r="B263" s="5" t="str">
        <f>IF(Tabla4[[#This Row],[Bien afectado]]&gt;0,+VLOOKUP(Tabla4[[#This Row],[Bien afectado]],'2. Valoracion Comunitaria'!$A$13:G293,3,FALSE),"")</f>
        <v/>
      </c>
      <c r="D263" s="23"/>
      <c r="E263" s="5" t="str">
        <f>IF(Tabla4[[#This Row],[Bien afectado]]&gt;0,VLOOKUP(Tabla4[[#This Row],[Bien afectado]],'2. Valoracion Comunitaria'!$A$13:$B$116,2,FALSE),"")</f>
        <v/>
      </c>
      <c r="G263" s="10" t="str">
        <f>IF(Tabla4[[#This Row],[Bien afectado]]&gt;0,VLOOKUP(Tabla4[[#This Row],[Bien afectado]],'2. Valoracion Comunitaria'!$A$13:$G$107,7,FALSE),"")</f>
        <v/>
      </c>
      <c r="H263" s="10" t="e">
        <f>+IF(Tabla4[[#This Row],[Bien afectado]]&gt;0,Tabla4[[#This Row],[Valor unitario]]*Tabla4[[#This Row],[Cantidad]],"")*Tabla4[[#This Row],[% de afectación]]</f>
        <v>#VALUE!</v>
      </c>
    </row>
    <row r="264" spans="2:8" x14ac:dyDescent="0.2">
      <c r="B264" s="5" t="str">
        <f>IF(Tabla4[[#This Row],[Bien afectado]]&gt;0,+VLOOKUP(Tabla4[[#This Row],[Bien afectado]],'2. Valoracion Comunitaria'!$A$13:G294,3,FALSE),"")</f>
        <v/>
      </c>
      <c r="D264" s="23"/>
      <c r="E264" s="5" t="str">
        <f>IF(Tabla4[[#This Row],[Bien afectado]]&gt;0,VLOOKUP(Tabla4[[#This Row],[Bien afectado]],'2. Valoracion Comunitaria'!$A$13:$B$116,2,FALSE),"")</f>
        <v/>
      </c>
      <c r="G264" s="10" t="str">
        <f>IF(Tabla4[[#This Row],[Bien afectado]]&gt;0,VLOOKUP(Tabla4[[#This Row],[Bien afectado]],'2. Valoracion Comunitaria'!$A$13:$G$107,7,FALSE),"")</f>
        <v/>
      </c>
      <c r="H264" s="10" t="e">
        <f>+IF(Tabla4[[#This Row],[Bien afectado]]&gt;0,Tabla4[[#This Row],[Valor unitario]]*Tabla4[[#This Row],[Cantidad]],"")*Tabla4[[#This Row],[% de afectación]]</f>
        <v>#VALUE!</v>
      </c>
    </row>
    <row r="265" spans="2:8" x14ac:dyDescent="0.2">
      <c r="B265" s="5" t="str">
        <f>IF(Tabla4[[#This Row],[Bien afectado]]&gt;0,+VLOOKUP(Tabla4[[#This Row],[Bien afectado]],'2. Valoracion Comunitaria'!$A$13:G295,3,FALSE),"")</f>
        <v/>
      </c>
      <c r="D265" s="23"/>
      <c r="E265" s="5" t="str">
        <f>IF(Tabla4[[#This Row],[Bien afectado]]&gt;0,VLOOKUP(Tabla4[[#This Row],[Bien afectado]],'2. Valoracion Comunitaria'!$A$13:$B$116,2,FALSE),"")</f>
        <v/>
      </c>
      <c r="G265" s="10" t="str">
        <f>IF(Tabla4[[#This Row],[Bien afectado]]&gt;0,VLOOKUP(Tabla4[[#This Row],[Bien afectado]],'2. Valoracion Comunitaria'!$A$13:$G$107,7,FALSE),"")</f>
        <v/>
      </c>
      <c r="H265" s="10" t="e">
        <f>+IF(Tabla4[[#This Row],[Bien afectado]]&gt;0,Tabla4[[#This Row],[Valor unitario]]*Tabla4[[#This Row],[Cantidad]],"")*Tabla4[[#This Row],[% de afectación]]</f>
        <v>#VALUE!</v>
      </c>
    </row>
    <row r="266" spans="2:8" x14ac:dyDescent="0.2">
      <c r="B266" s="5" t="str">
        <f>IF(Tabla4[[#This Row],[Bien afectado]]&gt;0,+VLOOKUP(Tabla4[[#This Row],[Bien afectado]],'2. Valoracion Comunitaria'!$A$13:G296,3,FALSE),"")</f>
        <v/>
      </c>
      <c r="D266" s="23"/>
      <c r="E266" s="5" t="str">
        <f>IF(Tabla4[[#This Row],[Bien afectado]]&gt;0,VLOOKUP(Tabla4[[#This Row],[Bien afectado]],'2. Valoracion Comunitaria'!$A$13:$B$116,2,FALSE),"")</f>
        <v/>
      </c>
      <c r="G266" s="10" t="str">
        <f>IF(Tabla4[[#This Row],[Bien afectado]]&gt;0,VLOOKUP(Tabla4[[#This Row],[Bien afectado]],'2. Valoracion Comunitaria'!$A$13:$G$107,7,FALSE),"")</f>
        <v/>
      </c>
      <c r="H266" s="10" t="e">
        <f>+IF(Tabla4[[#This Row],[Bien afectado]]&gt;0,Tabla4[[#This Row],[Valor unitario]]*Tabla4[[#This Row],[Cantidad]],"")*Tabla4[[#This Row],[% de afectación]]</f>
        <v>#VALUE!</v>
      </c>
    </row>
    <row r="267" spans="2:8" x14ac:dyDescent="0.2">
      <c r="B267" s="5" t="str">
        <f>IF(Tabla4[[#This Row],[Bien afectado]]&gt;0,+VLOOKUP(Tabla4[[#This Row],[Bien afectado]],'2. Valoracion Comunitaria'!$A$13:G297,3,FALSE),"")</f>
        <v/>
      </c>
      <c r="D267" s="23"/>
      <c r="E267" s="5" t="str">
        <f>IF(Tabla4[[#This Row],[Bien afectado]]&gt;0,VLOOKUP(Tabla4[[#This Row],[Bien afectado]],'2. Valoracion Comunitaria'!$A$13:$B$116,2,FALSE),"")</f>
        <v/>
      </c>
      <c r="G267" s="10" t="str">
        <f>IF(Tabla4[[#This Row],[Bien afectado]]&gt;0,VLOOKUP(Tabla4[[#This Row],[Bien afectado]],'2. Valoracion Comunitaria'!$A$13:$G$107,7,FALSE),"")</f>
        <v/>
      </c>
      <c r="H267" s="10" t="e">
        <f>+IF(Tabla4[[#This Row],[Bien afectado]]&gt;0,Tabla4[[#This Row],[Valor unitario]]*Tabla4[[#This Row],[Cantidad]],"")*Tabla4[[#This Row],[% de afectación]]</f>
        <v>#VALUE!</v>
      </c>
    </row>
    <row r="268" spans="2:8" x14ac:dyDescent="0.2">
      <c r="B268" s="5" t="str">
        <f>IF(Tabla4[[#This Row],[Bien afectado]]&gt;0,+VLOOKUP(Tabla4[[#This Row],[Bien afectado]],'2. Valoracion Comunitaria'!$A$13:G298,3,FALSE),"")</f>
        <v/>
      </c>
      <c r="D268" s="23"/>
      <c r="E268" s="5" t="str">
        <f>IF(Tabla4[[#This Row],[Bien afectado]]&gt;0,VLOOKUP(Tabla4[[#This Row],[Bien afectado]],'2. Valoracion Comunitaria'!$A$13:$B$116,2,FALSE),"")</f>
        <v/>
      </c>
      <c r="G268" s="10" t="str">
        <f>IF(Tabla4[[#This Row],[Bien afectado]]&gt;0,VLOOKUP(Tabla4[[#This Row],[Bien afectado]],'2. Valoracion Comunitaria'!$A$13:$G$107,7,FALSE),"")</f>
        <v/>
      </c>
      <c r="H268" s="10" t="e">
        <f>+IF(Tabla4[[#This Row],[Bien afectado]]&gt;0,Tabla4[[#This Row],[Valor unitario]]*Tabla4[[#This Row],[Cantidad]],"")*Tabla4[[#This Row],[% de afectación]]</f>
        <v>#VALUE!</v>
      </c>
    </row>
    <row r="269" spans="2:8" x14ac:dyDescent="0.2">
      <c r="B269" s="5" t="str">
        <f>IF(Tabla4[[#This Row],[Bien afectado]]&gt;0,+VLOOKUP(Tabla4[[#This Row],[Bien afectado]],'2. Valoracion Comunitaria'!$A$13:G299,3,FALSE),"")</f>
        <v/>
      </c>
      <c r="D269" s="23"/>
      <c r="E269" s="5" t="str">
        <f>IF(Tabla4[[#This Row],[Bien afectado]]&gt;0,VLOOKUP(Tabla4[[#This Row],[Bien afectado]],'2. Valoracion Comunitaria'!$A$13:$B$116,2,FALSE),"")</f>
        <v/>
      </c>
      <c r="G269" s="10" t="str">
        <f>IF(Tabla4[[#This Row],[Bien afectado]]&gt;0,VLOOKUP(Tabla4[[#This Row],[Bien afectado]],'2. Valoracion Comunitaria'!$A$13:$G$107,7,FALSE),"")</f>
        <v/>
      </c>
      <c r="H269" s="10" t="e">
        <f>+IF(Tabla4[[#This Row],[Bien afectado]]&gt;0,Tabla4[[#This Row],[Valor unitario]]*Tabla4[[#This Row],[Cantidad]],"")*Tabla4[[#This Row],[% de afectación]]</f>
        <v>#VALUE!</v>
      </c>
    </row>
    <row r="270" spans="2:8" x14ac:dyDescent="0.2">
      <c r="B270" s="5" t="str">
        <f>IF(Tabla4[[#This Row],[Bien afectado]]&gt;0,+VLOOKUP(Tabla4[[#This Row],[Bien afectado]],'2. Valoracion Comunitaria'!$A$13:G300,3,FALSE),"")</f>
        <v/>
      </c>
      <c r="D270" s="23"/>
      <c r="E270" s="5" t="str">
        <f>IF(Tabla4[[#This Row],[Bien afectado]]&gt;0,VLOOKUP(Tabla4[[#This Row],[Bien afectado]],'2. Valoracion Comunitaria'!$A$13:$B$116,2,FALSE),"")</f>
        <v/>
      </c>
      <c r="G270" s="10" t="str">
        <f>IF(Tabla4[[#This Row],[Bien afectado]]&gt;0,VLOOKUP(Tabla4[[#This Row],[Bien afectado]],'2. Valoracion Comunitaria'!$A$13:$G$107,7,FALSE),"")</f>
        <v/>
      </c>
      <c r="H270" s="10" t="e">
        <f>+IF(Tabla4[[#This Row],[Bien afectado]]&gt;0,Tabla4[[#This Row],[Valor unitario]]*Tabla4[[#This Row],[Cantidad]],"")*Tabla4[[#This Row],[% de afectación]]</f>
        <v>#VALUE!</v>
      </c>
    </row>
    <row r="271" spans="2:8" x14ac:dyDescent="0.2">
      <c r="B271" s="5" t="str">
        <f>IF(Tabla4[[#This Row],[Bien afectado]]&gt;0,+VLOOKUP(Tabla4[[#This Row],[Bien afectado]],'2. Valoracion Comunitaria'!$A$13:G301,3,FALSE),"")</f>
        <v/>
      </c>
      <c r="D271" s="23"/>
      <c r="E271" s="5" t="str">
        <f>IF(Tabla4[[#This Row],[Bien afectado]]&gt;0,VLOOKUP(Tabla4[[#This Row],[Bien afectado]],'2. Valoracion Comunitaria'!$A$13:$B$116,2,FALSE),"")</f>
        <v/>
      </c>
      <c r="G271" s="10" t="str">
        <f>IF(Tabla4[[#This Row],[Bien afectado]]&gt;0,VLOOKUP(Tabla4[[#This Row],[Bien afectado]],'2. Valoracion Comunitaria'!$A$13:$G$107,7,FALSE),"")</f>
        <v/>
      </c>
      <c r="H271" s="10" t="e">
        <f>+IF(Tabla4[[#This Row],[Bien afectado]]&gt;0,Tabla4[[#This Row],[Valor unitario]]*Tabla4[[#This Row],[Cantidad]],"")*Tabla4[[#This Row],[% de afectación]]</f>
        <v>#VALUE!</v>
      </c>
    </row>
    <row r="272" spans="2:8" x14ac:dyDescent="0.2">
      <c r="B272" s="5" t="str">
        <f>IF(Tabla4[[#This Row],[Bien afectado]]&gt;0,+VLOOKUP(Tabla4[[#This Row],[Bien afectado]],'2. Valoracion Comunitaria'!$A$13:G302,3,FALSE),"")</f>
        <v/>
      </c>
      <c r="D272" s="23"/>
      <c r="E272" s="5" t="str">
        <f>IF(Tabla4[[#This Row],[Bien afectado]]&gt;0,VLOOKUP(Tabla4[[#This Row],[Bien afectado]],'2. Valoracion Comunitaria'!$A$13:$B$116,2,FALSE),"")</f>
        <v/>
      </c>
      <c r="G272" s="10" t="str">
        <f>IF(Tabla4[[#This Row],[Bien afectado]]&gt;0,VLOOKUP(Tabla4[[#This Row],[Bien afectado]],'2. Valoracion Comunitaria'!$A$13:$G$107,7,FALSE),"")</f>
        <v/>
      </c>
      <c r="H272" s="10" t="e">
        <f>+IF(Tabla4[[#This Row],[Bien afectado]]&gt;0,Tabla4[[#This Row],[Valor unitario]]*Tabla4[[#This Row],[Cantidad]],"")*Tabla4[[#This Row],[% de afectación]]</f>
        <v>#VALUE!</v>
      </c>
    </row>
    <row r="273" spans="2:8" x14ac:dyDescent="0.2">
      <c r="B273" s="5" t="str">
        <f>IF(Tabla4[[#This Row],[Bien afectado]]&gt;0,+VLOOKUP(Tabla4[[#This Row],[Bien afectado]],'2. Valoracion Comunitaria'!$A$13:G303,3,FALSE),"")</f>
        <v/>
      </c>
      <c r="D273" s="23"/>
      <c r="E273" s="5" t="str">
        <f>IF(Tabla4[[#This Row],[Bien afectado]]&gt;0,VLOOKUP(Tabla4[[#This Row],[Bien afectado]],'2. Valoracion Comunitaria'!$A$13:$B$116,2,FALSE),"")</f>
        <v/>
      </c>
      <c r="G273" s="10" t="str">
        <f>IF(Tabla4[[#This Row],[Bien afectado]]&gt;0,VLOOKUP(Tabla4[[#This Row],[Bien afectado]],'2. Valoracion Comunitaria'!$A$13:$G$107,7,FALSE),"")</f>
        <v/>
      </c>
      <c r="H273" s="10" t="e">
        <f>+IF(Tabla4[[#This Row],[Bien afectado]]&gt;0,Tabla4[[#This Row],[Valor unitario]]*Tabla4[[#This Row],[Cantidad]],"")*Tabla4[[#This Row],[% de afectación]]</f>
        <v>#VALUE!</v>
      </c>
    </row>
    <row r="274" spans="2:8" x14ac:dyDescent="0.2">
      <c r="B274" s="5" t="str">
        <f>IF(Tabla4[[#This Row],[Bien afectado]]&gt;0,+VLOOKUP(Tabla4[[#This Row],[Bien afectado]],'2. Valoracion Comunitaria'!$A$13:G304,3,FALSE),"")</f>
        <v/>
      </c>
      <c r="D274" s="23"/>
      <c r="E274" s="5" t="str">
        <f>IF(Tabla4[[#This Row],[Bien afectado]]&gt;0,VLOOKUP(Tabla4[[#This Row],[Bien afectado]],'2. Valoracion Comunitaria'!$A$13:$B$116,2,FALSE),"")</f>
        <v/>
      </c>
      <c r="G274" s="10" t="str">
        <f>IF(Tabla4[[#This Row],[Bien afectado]]&gt;0,VLOOKUP(Tabla4[[#This Row],[Bien afectado]],'2. Valoracion Comunitaria'!$A$13:$G$107,7,FALSE),"")</f>
        <v/>
      </c>
      <c r="H274" s="10" t="e">
        <f>+IF(Tabla4[[#This Row],[Bien afectado]]&gt;0,Tabla4[[#This Row],[Valor unitario]]*Tabla4[[#This Row],[Cantidad]],"")*Tabla4[[#This Row],[% de afectación]]</f>
        <v>#VALUE!</v>
      </c>
    </row>
    <row r="275" spans="2:8" x14ac:dyDescent="0.2">
      <c r="B275" s="5" t="str">
        <f>IF(Tabla4[[#This Row],[Bien afectado]]&gt;0,+VLOOKUP(Tabla4[[#This Row],[Bien afectado]],'2. Valoracion Comunitaria'!$A$13:G305,3,FALSE),"")</f>
        <v/>
      </c>
      <c r="D275" s="23"/>
      <c r="E275" s="5" t="str">
        <f>IF(Tabla4[[#This Row],[Bien afectado]]&gt;0,VLOOKUP(Tabla4[[#This Row],[Bien afectado]],'2. Valoracion Comunitaria'!$A$13:$B$116,2,FALSE),"")</f>
        <v/>
      </c>
      <c r="G275" s="10" t="str">
        <f>IF(Tabla4[[#This Row],[Bien afectado]]&gt;0,VLOOKUP(Tabla4[[#This Row],[Bien afectado]],'2. Valoracion Comunitaria'!$A$13:$G$107,7,FALSE),"")</f>
        <v/>
      </c>
      <c r="H275" s="10" t="e">
        <f>+IF(Tabla4[[#This Row],[Bien afectado]]&gt;0,Tabla4[[#This Row],[Valor unitario]]*Tabla4[[#This Row],[Cantidad]],"")*Tabla4[[#This Row],[% de afectación]]</f>
        <v>#VALUE!</v>
      </c>
    </row>
    <row r="276" spans="2:8" x14ac:dyDescent="0.2">
      <c r="B276" s="5" t="str">
        <f>IF(Tabla4[[#This Row],[Bien afectado]]&gt;0,+VLOOKUP(Tabla4[[#This Row],[Bien afectado]],'2. Valoracion Comunitaria'!$A$13:G306,3,FALSE),"")</f>
        <v/>
      </c>
      <c r="D276" s="23"/>
      <c r="E276" s="5" t="str">
        <f>IF(Tabla4[[#This Row],[Bien afectado]]&gt;0,VLOOKUP(Tabla4[[#This Row],[Bien afectado]],'2. Valoracion Comunitaria'!$A$13:$B$116,2,FALSE),"")</f>
        <v/>
      </c>
      <c r="G276" s="10" t="str">
        <f>IF(Tabla4[[#This Row],[Bien afectado]]&gt;0,VLOOKUP(Tabla4[[#This Row],[Bien afectado]],'2. Valoracion Comunitaria'!$A$13:$G$107,7,FALSE),"")</f>
        <v/>
      </c>
      <c r="H276" s="10" t="e">
        <f>+IF(Tabla4[[#This Row],[Bien afectado]]&gt;0,Tabla4[[#This Row],[Valor unitario]]*Tabla4[[#This Row],[Cantidad]],"")*Tabla4[[#This Row],[% de afectación]]</f>
        <v>#VALUE!</v>
      </c>
    </row>
    <row r="277" spans="2:8" x14ac:dyDescent="0.2">
      <c r="B277" s="5" t="str">
        <f>IF(Tabla4[[#This Row],[Bien afectado]]&gt;0,+VLOOKUP(Tabla4[[#This Row],[Bien afectado]],'2. Valoracion Comunitaria'!$A$13:G307,3,FALSE),"")</f>
        <v/>
      </c>
      <c r="D277" s="23"/>
      <c r="E277" s="5" t="str">
        <f>IF(Tabla4[[#This Row],[Bien afectado]]&gt;0,VLOOKUP(Tabla4[[#This Row],[Bien afectado]],'2. Valoracion Comunitaria'!$A$13:$B$116,2,FALSE),"")</f>
        <v/>
      </c>
      <c r="G277" s="10" t="str">
        <f>IF(Tabla4[[#This Row],[Bien afectado]]&gt;0,VLOOKUP(Tabla4[[#This Row],[Bien afectado]],'2. Valoracion Comunitaria'!$A$13:$G$107,7,FALSE),"")</f>
        <v/>
      </c>
      <c r="H277" s="10" t="e">
        <f>+IF(Tabla4[[#This Row],[Bien afectado]]&gt;0,Tabla4[[#This Row],[Valor unitario]]*Tabla4[[#This Row],[Cantidad]],"")*Tabla4[[#This Row],[% de afectación]]</f>
        <v>#VALUE!</v>
      </c>
    </row>
    <row r="278" spans="2:8" x14ac:dyDescent="0.2">
      <c r="B278" s="5" t="str">
        <f>IF(Tabla4[[#This Row],[Bien afectado]]&gt;0,+VLOOKUP(Tabla4[[#This Row],[Bien afectado]],'2. Valoracion Comunitaria'!$A$13:G308,3,FALSE),"")</f>
        <v/>
      </c>
      <c r="D278" s="23"/>
      <c r="E278" s="5" t="str">
        <f>IF(Tabla4[[#This Row],[Bien afectado]]&gt;0,VLOOKUP(Tabla4[[#This Row],[Bien afectado]],'2. Valoracion Comunitaria'!$A$13:$B$116,2,FALSE),"")</f>
        <v/>
      </c>
      <c r="G278" s="10" t="str">
        <f>IF(Tabla4[[#This Row],[Bien afectado]]&gt;0,VLOOKUP(Tabla4[[#This Row],[Bien afectado]],'2. Valoracion Comunitaria'!$A$13:$G$107,7,FALSE),"")</f>
        <v/>
      </c>
      <c r="H278" s="10" t="e">
        <f>+IF(Tabla4[[#This Row],[Bien afectado]]&gt;0,Tabla4[[#This Row],[Valor unitario]]*Tabla4[[#This Row],[Cantidad]],"")*Tabla4[[#This Row],[% de afectación]]</f>
        <v>#VALUE!</v>
      </c>
    </row>
    <row r="279" spans="2:8" x14ac:dyDescent="0.2">
      <c r="B279" s="5" t="str">
        <f>IF(Tabla4[[#This Row],[Bien afectado]]&gt;0,+VLOOKUP(Tabla4[[#This Row],[Bien afectado]],'2. Valoracion Comunitaria'!$A$13:G309,3,FALSE),"")</f>
        <v/>
      </c>
      <c r="D279" s="23"/>
      <c r="E279" s="5" t="str">
        <f>IF(Tabla4[[#This Row],[Bien afectado]]&gt;0,VLOOKUP(Tabla4[[#This Row],[Bien afectado]],'2. Valoracion Comunitaria'!$A$13:$B$116,2,FALSE),"")</f>
        <v/>
      </c>
      <c r="G279" s="10" t="str">
        <f>IF(Tabla4[[#This Row],[Bien afectado]]&gt;0,VLOOKUP(Tabla4[[#This Row],[Bien afectado]],'2. Valoracion Comunitaria'!$A$13:$G$107,7,FALSE),"")</f>
        <v/>
      </c>
      <c r="H279" s="10" t="e">
        <f>+IF(Tabla4[[#This Row],[Bien afectado]]&gt;0,Tabla4[[#This Row],[Valor unitario]]*Tabla4[[#This Row],[Cantidad]],"")*Tabla4[[#This Row],[% de afectación]]</f>
        <v>#VALUE!</v>
      </c>
    </row>
    <row r="280" spans="2:8" x14ac:dyDescent="0.2">
      <c r="B280" s="5" t="str">
        <f>IF(Tabla4[[#This Row],[Bien afectado]]&gt;0,+VLOOKUP(Tabla4[[#This Row],[Bien afectado]],'2. Valoracion Comunitaria'!$A$13:G310,3,FALSE),"")</f>
        <v/>
      </c>
      <c r="D280" s="23"/>
      <c r="E280" s="5" t="str">
        <f>IF(Tabla4[[#This Row],[Bien afectado]]&gt;0,VLOOKUP(Tabla4[[#This Row],[Bien afectado]],'2. Valoracion Comunitaria'!$A$13:$B$116,2,FALSE),"")</f>
        <v/>
      </c>
      <c r="G280" s="10" t="str">
        <f>IF(Tabla4[[#This Row],[Bien afectado]]&gt;0,VLOOKUP(Tabla4[[#This Row],[Bien afectado]],'2. Valoracion Comunitaria'!$A$13:$G$107,7,FALSE),"")</f>
        <v/>
      </c>
      <c r="H280" s="10" t="e">
        <f>+IF(Tabla4[[#This Row],[Bien afectado]]&gt;0,Tabla4[[#This Row],[Valor unitario]]*Tabla4[[#This Row],[Cantidad]],"")*Tabla4[[#This Row],[% de afectación]]</f>
        <v>#VALUE!</v>
      </c>
    </row>
    <row r="281" spans="2:8" x14ac:dyDescent="0.2">
      <c r="B281" s="5" t="str">
        <f>IF(Tabla4[[#This Row],[Bien afectado]]&gt;0,+VLOOKUP(Tabla4[[#This Row],[Bien afectado]],'2. Valoracion Comunitaria'!$A$13:G311,3,FALSE),"")</f>
        <v/>
      </c>
      <c r="D281" s="23"/>
      <c r="E281" s="5" t="str">
        <f>IF(Tabla4[[#This Row],[Bien afectado]]&gt;0,VLOOKUP(Tabla4[[#This Row],[Bien afectado]],'2. Valoracion Comunitaria'!$A$13:$B$116,2,FALSE),"")</f>
        <v/>
      </c>
      <c r="G281" s="10" t="str">
        <f>IF(Tabla4[[#This Row],[Bien afectado]]&gt;0,VLOOKUP(Tabla4[[#This Row],[Bien afectado]],'2. Valoracion Comunitaria'!$A$13:$G$107,7,FALSE),"")</f>
        <v/>
      </c>
      <c r="H281" s="10" t="e">
        <f>+IF(Tabla4[[#This Row],[Bien afectado]]&gt;0,Tabla4[[#This Row],[Valor unitario]]*Tabla4[[#This Row],[Cantidad]],"")*Tabla4[[#This Row],[% de afectación]]</f>
        <v>#VALUE!</v>
      </c>
    </row>
    <row r="282" spans="2:8" x14ac:dyDescent="0.2">
      <c r="B282" s="5" t="str">
        <f>IF(Tabla4[[#This Row],[Bien afectado]]&gt;0,+VLOOKUP(Tabla4[[#This Row],[Bien afectado]],'2. Valoracion Comunitaria'!$A$13:G312,3,FALSE),"")</f>
        <v/>
      </c>
      <c r="D282" s="23"/>
      <c r="E282" s="5" t="str">
        <f>IF(Tabla4[[#This Row],[Bien afectado]]&gt;0,VLOOKUP(Tabla4[[#This Row],[Bien afectado]],'2. Valoracion Comunitaria'!$A$13:$B$116,2,FALSE),"")</f>
        <v/>
      </c>
      <c r="G282" s="10" t="str">
        <f>IF(Tabla4[[#This Row],[Bien afectado]]&gt;0,VLOOKUP(Tabla4[[#This Row],[Bien afectado]],'2. Valoracion Comunitaria'!$A$13:$G$107,7,FALSE),"")</f>
        <v/>
      </c>
      <c r="H282" s="10" t="e">
        <f>+IF(Tabla4[[#This Row],[Bien afectado]]&gt;0,Tabla4[[#This Row],[Valor unitario]]*Tabla4[[#This Row],[Cantidad]],"")*Tabla4[[#This Row],[% de afectación]]</f>
        <v>#VALUE!</v>
      </c>
    </row>
    <row r="283" spans="2:8" x14ac:dyDescent="0.2">
      <c r="B283" s="5" t="str">
        <f>IF(Tabla4[[#This Row],[Bien afectado]]&gt;0,+VLOOKUP(Tabla4[[#This Row],[Bien afectado]],'2. Valoracion Comunitaria'!$A$13:G313,3,FALSE),"")</f>
        <v/>
      </c>
      <c r="D283" s="23"/>
      <c r="E283" s="5" t="str">
        <f>IF(Tabla4[[#This Row],[Bien afectado]]&gt;0,VLOOKUP(Tabla4[[#This Row],[Bien afectado]],'2. Valoracion Comunitaria'!$A$13:$B$116,2,FALSE),"")</f>
        <v/>
      </c>
      <c r="G283" s="10" t="str">
        <f>IF(Tabla4[[#This Row],[Bien afectado]]&gt;0,VLOOKUP(Tabla4[[#This Row],[Bien afectado]],'2. Valoracion Comunitaria'!$A$13:$G$107,7,FALSE),"")</f>
        <v/>
      </c>
      <c r="H283" s="10" t="e">
        <f>+IF(Tabla4[[#This Row],[Bien afectado]]&gt;0,Tabla4[[#This Row],[Valor unitario]]*Tabla4[[#This Row],[Cantidad]],"")*Tabla4[[#This Row],[% de afectación]]</f>
        <v>#VALUE!</v>
      </c>
    </row>
    <row r="284" spans="2:8" x14ac:dyDescent="0.2">
      <c r="B284" s="5" t="str">
        <f>IF(Tabla4[[#This Row],[Bien afectado]]&gt;0,+VLOOKUP(Tabla4[[#This Row],[Bien afectado]],'2. Valoracion Comunitaria'!$A$13:G314,3,FALSE),"")</f>
        <v/>
      </c>
      <c r="D284" s="23"/>
      <c r="E284" s="5" t="str">
        <f>IF(Tabla4[[#This Row],[Bien afectado]]&gt;0,VLOOKUP(Tabla4[[#This Row],[Bien afectado]],'2. Valoracion Comunitaria'!$A$13:$B$116,2,FALSE),"")</f>
        <v/>
      </c>
      <c r="G284" s="10" t="str">
        <f>IF(Tabla4[[#This Row],[Bien afectado]]&gt;0,VLOOKUP(Tabla4[[#This Row],[Bien afectado]],'2. Valoracion Comunitaria'!$A$13:$G$107,7,FALSE),"")</f>
        <v/>
      </c>
      <c r="H284" s="10" t="e">
        <f>+IF(Tabla4[[#This Row],[Bien afectado]]&gt;0,Tabla4[[#This Row],[Valor unitario]]*Tabla4[[#This Row],[Cantidad]],"")*Tabla4[[#This Row],[% de afectación]]</f>
        <v>#VALUE!</v>
      </c>
    </row>
    <row r="285" spans="2:8" x14ac:dyDescent="0.2">
      <c r="B285" s="5" t="str">
        <f>IF(Tabla4[[#This Row],[Bien afectado]]&gt;0,+VLOOKUP(Tabla4[[#This Row],[Bien afectado]],'2. Valoracion Comunitaria'!$A$13:G315,3,FALSE),"")</f>
        <v/>
      </c>
      <c r="D285" s="23"/>
      <c r="E285" s="5" t="str">
        <f>IF(Tabla4[[#This Row],[Bien afectado]]&gt;0,VLOOKUP(Tabla4[[#This Row],[Bien afectado]],'2. Valoracion Comunitaria'!$A$13:$B$116,2,FALSE),"")</f>
        <v/>
      </c>
      <c r="G285" s="10" t="str">
        <f>IF(Tabla4[[#This Row],[Bien afectado]]&gt;0,VLOOKUP(Tabla4[[#This Row],[Bien afectado]],'2. Valoracion Comunitaria'!$A$13:$G$107,7,FALSE),"")</f>
        <v/>
      </c>
      <c r="H285" s="10" t="e">
        <f>+IF(Tabla4[[#This Row],[Bien afectado]]&gt;0,Tabla4[[#This Row],[Valor unitario]]*Tabla4[[#This Row],[Cantidad]],"")*Tabla4[[#This Row],[% de afectación]]</f>
        <v>#VALUE!</v>
      </c>
    </row>
    <row r="286" spans="2:8" x14ac:dyDescent="0.2">
      <c r="B286" s="5" t="str">
        <f>IF(Tabla4[[#This Row],[Bien afectado]]&gt;0,+VLOOKUP(Tabla4[[#This Row],[Bien afectado]],'2. Valoracion Comunitaria'!$A$13:G316,3,FALSE),"")</f>
        <v/>
      </c>
      <c r="D286" s="23"/>
      <c r="E286" s="5" t="str">
        <f>IF(Tabla4[[#This Row],[Bien afectado]]&gt;0,VLOOKUP(Tabla4[[#This Row],[Bien afectado]],'2. Valoracion Comunitaria'!$A$13:$B$116,2,FALSE),"")</f>
        <v/>
      </c>
      <c r="G286" s="10" t="str">
        <f>IF(Tabla4[[#This Row],[Bien afectado]]&gt;0,VLOOKUP(Tabla4[[#This Row],[Bien afectado]],'2. Valoracion Comunitaria'!$A$13:$G$107,7,FALSE),"")</f>
        <v/>
      </c>
      <c r="H286" s="10" t="e">
        <f>+IF(Tabla4[[#This Row],[Bien afectado]]&gt;0,Tabla4[[#This Row],[Valor unitario]]*Tabla4[[#This Row],[Cantidad]],"")*Tabla4[[#This Row],[% de afectación]]</f>
        <v>#VALUE!</v>
      </c>
    </row>
    <row r="287" spans="2:8" x14ac:dyDescent="0.2">
      <c r="B287" s="5" t="str">
        <f>IF(Tabla4[[#This Row],[Bien afectado]]&gt;0,+VLOOKUP(Tabla4[[#This Row],[Bien afectado]],'2. Valoracion Comunitaria'!$A$13:G317,3,FALSE),"")</f>
        <v/>
      </c>
      <c r="D287" s="23"/>
      <c r="E287" s="5" t="str">
        <f>IF(Tabla4[[#This Row],[Bien afectado]]&gt;0,VLOOKUP(Tabla4[[#This Row],[Bien afectado]],'2. Valoracion Comunitaria'!$A$13:$B$116,2,FALSE),"")</f>
        <v/>
      </c>
      <c r="G287" s="10" t="str">
        <f>IF(Tabla4[[#This Row],[Bien afectado]]&gt;0,VLOOKUP(Tabla4[[#This Row],[Bien afectado]],'2. Valoracion Comunitaria'!$A$13:$G$107,7,FALSE),"")</f>
        <v/>
      </c>
      <c r="H287" s="10" t="e">
        <f>+IF(Tabla4[[#This Row],[Bien afectado]]&gt;0,Tabla4[[#This Row],[Valor unitario]]*Tabla4[[#This Row],[Cantidad]],"")*Tabla4[[#This Row],[% de afectación]]</f>
        <v>#VALUE!</v>
      </c>
    </row>
    <row r="288" spans="2:8" x14ac:dyDescent="0.2">
      <c r="B288" s="5" t="str">
        <f>IF(Tabla4[[#This Row],[Bien afectado]]&gt;0,+VLOOKUP(Tabla4[[#This Row],[Bien afectado]],'2. Valoracion Comunitaria'!$A$13:G318,3,FALSE),"")</f>
        <v/>
      </c>
      <c r="D288" s="23"/>
      <c r="E288" s="5" t="str">
        <f>IF(Tabla4[[#This Row],[Bien afectado]]&gt;0,VLOOKUP(Tabla4[[#This Row],[Bien afectado]],'2. Valoracion Comunitaria'!$A$13:$B$116,2,FALSE),"")</f>
        <v/>
      </c>
      <c r="G288" s="10" t="str">
        <f>IF(Tabla4[[#This Row],[Bien afectado]]&gt;0,VLOOKUP(Tabla4[[#This Row],[Bien afectado]],'2. Valoracion Comunitaria'!$A$13:$G$107,7,FALSE),"")</f>
        <v/>
      </c>
      <c r="H288" s="10" t="e">
        <f>+IF(Tabla4[[#This Row],[Bien afectado]]&gt;0,Tabla4[[#This Row],[Valor unitario]]*Tabla4[[#This Row],[Cantidad]],"")*Tabla4[[#This Row],[% de afectación]]</f>
        <v>#VALUE!</v>
      </c>
    </row>
    <row r="289" spans="2:8" x14ac:dyDescent="0.2">
      <c r="B289" s="5" t="str">
        <f>IF(Tabla4[[#This Row],[Bien afectado]]&gt;0,+VLOOKUP(Tabla4[[#This Row],[Bien afectado]],'2. Valoracion Comunitaria'!$A$13:G319,3,FALSE),"")</f>
        <v/>
      </c>
      <c r="D289" s="23"/>
      <c r="E289" s="5" t="str">
        <f>IF(Tabla4[[#This Row],[Bien afectado]]&gt;0,VLOOKUP(Tabla4[[#This Row],[Bien afectado]],'2. Valoracion Comunitaria'!$A$13:$B$116,2,FALSE),"")</f>
        <v/>
      </c>
      <c r="G289" s="10" t="str">
        <f>IF(Tabla4[[#This Row],[Bien afectado]]&gt;0,VLOOKUP(Tabla4[[#This Row],[Bien afectado]],'2. Valoracion Comunitaria'!$A$13:$G$107,7,FALSE),"")</f>
        <v/>
      </c>
      <c r="H289" s="10" t="e">
        <f>+IF(Tabla4[[#This Row],[Bien afectado]]&gt;0,Tabla4[[#This Row],[Valor unitario]]*Tabla4[[#This Row],[Cantidad]],"")*Tabla4[[#This Row],[% de afectación]]</f>
        <v>#VALUE!</v>
      </c>
    </row>
    <row r="290" spans="2:8" x14ac:dyDescent="0.2">
      <c r="B290" s="5" t="str">
        <f>IF(Tabla4[[#This Row],[Bien afectado]]&gt;0,+VLOOKUP(Tabla4[[#This Row],[Bien afectado]],'2. Valoracion Comunitaria'!$A$13:G320,3,FALSE),"")</f>
        <v/>
      </c>
      <c r="D290" s="23"/>
      <c r="E290" s="5" t="str">
        <f>IF(Tabla4[[#This Row],[Bien afectado]]&gt;0,VLOOKUP(Tabla4[[#This Row],[Bien afectado]],'2. Valoracion Comunitaria'!$A$13:$B$116,2,FALSE),"")</f>
        <v/>
      </c>
      <c r="G290" s="10" t="str">
        <f>IF(Tabla4[[#This Row],[Bien afectado]]&gt;0,VLOOKUP(Tabla4[[#This Row],[Bien afectado]],'2. Valoracion Comunitaria'!$A$13:$G$107,7,FALSE),"")</f>
        <v/>
      </c>
      <c r="H290" s="10" t="e">
        <f>+IF(Tabla4[[#This Row],[Bien afectado]]&gt;0,Tabla4[[#This Row],[Valor unitario]]*Tabla4[[#This Row],[Cantidad]],"")*Tabla4[[#This Row],[% de afectación]]</f>
        <v>#VALUE!</v>
      </c>
    </row>
    <row r="291" spans="2:8" x14ac:dyDescent="0.2">
      <c r="B291" s="5" t="str">
        <f>IF(Tabla4[[#This Row],[Bien afectado]]&gt;0,+VLOOKUP(Tabla4[[#This Row],[Bien afectado]],'2. Valoracion Comunitaria'!$A$13:G321,3,FALSE),"")</f>
        <v/>
      </c>
      <c r="D291" s="23"/>
      <c r="E291" s="5" t="str">
        <f>IF(Tabla4[[#This Row],[Bien afectado]]&gt;0,VLOOKUP(Tabla4[[#This Row],[Bien afectado]],'2. Valoracion Comunitaria'!$A$13:$B$116,2,FALSE),"")</f>
        <v/>
      </c>
      <c r="G291" s="10" t="str">
        <f>IF(Tabla4[[#This Row],[Bien afectado]]&gt;0,VLOOKUP(Tabla4[[#This Row],[Bien afectado]],'2. Valoracion Comunitaria'!$A$13:$G$107,7,FALSE),"")</f>
        <v/>
      </c>
      <c r="H291" s="10" t="e">
        <f>+IF(Tabla4[[#This Row],[Bien afectado]]&gt;0,Tabla4[[#This Row],[Valor unitario]]*Tabla4[[#This Row],[Cantidad]],"")*Tabla4[[#This Row],[% de afectación]]</f>
        <v>#VALUE!</v>
      </c>
    </row>
    <row r="292" spans="2:8" x14ac:dyDescent="0.2">
      <c r="B292" s="5" t="str">
        <f>IF(Tabla4[[#This Row],[Bien afectado]]&gt;0,+VLOOKUP(Tabla4[[#This Row],[Bien afectado]],'2. Valoracion Comunitaria'!$A$13:G322,3,FALSE),"")</f>
        <v/>
      </c>
      <c r="D292" s="23"/>
      <c r="E292" s="5" t="str">
        <f>IF(Tabla4[[#This Row],[Bien afectado]]&gt;0,VLOOKUP(Tabla4[[#This Row],[Bien afectado]],'2. Valoracion Comunitaria'!$A$13:$B$116,2,FALSE),"")</f>
        <v/>
      </c>
      <c r="G292" s="10" t="str">
        <f>IF(Tabla4[[#This Row],[Bien afectado]]&gt;0,VLOOKUP(Tabla4[[#This Row],[Bien afectado]],'2. Valoracion Comunitaria'!$A$13:$G$107,7,FALSE),"")</f>
        <v/>
      </c>
      <c r="H292" s="10" t="e">
        <f>+IF(Tabla4[[#This Row],[Bien afectado]]&gt;0,Tabla4[[#This Row],[Valor unitario]]*Tabla4[[#This Row],[Cantidad]],"")*Tabla4[[#This Row],[% de afectación]]</f>
        <v>#VALUE!</v>
      </c>
    </row>
    <row r="293" spans="2:8" x14ac:dyDescent="0.2">
      <c r="B293" s="5" t="str">
        <f>IF(Tabla4[[#This Row],[Bien afectado]]&gt;0,+VLOOKUP(Tabla4[[#This Row],[Bien afectado]],'2. Valoracion Comunitaria'!$A$13:G323,3,FALSE),"")</f>
        <v/>
      </c>
      <c r="D293" s="23"/>
      <c r="E293" s="5" t="str">
        <f>IF(Tabla4[[#This Row],[Bien afectado]]&gt;0,VLOOKUP(Tabla4[[#This Row],[Bien afectado]],'2. Valoracion Comunitaria'!$A$13:$B$116,2,FALSE),"")</f>
        <v/>
      </c>
      <c r="G293" s="10" t="str">
        <f>IF(Tabla4[[#This Row],[Bien afectado]]&gt;0,VLOOKUP(Tabla4[[#This Row],[Bien afectado]],'2. Valoracion Comunitaria'!$A$13:$G$107,7,FALSE),"")</f>
        <v/>
      </c>
      <c r="H293" s="10" t="e">
        <f>+IF(Tabla4[[#This Row],[Bien afectado]]&gt;0,Tabla4[[#This Row],[Valor unitario]]*Tabla4[[#This Row],[Cantidad]],"")*Tabla4[[#This Row],[% de afectación]]</f>
        <v>#VALUE!</v>
      </c>
    </row>
    <row r="294" spans="2:8" x14ac:dyDescent="0.2">
      <c r="B294" s="5" t="str">
        <f>IF(Tabla4[[#This Row],[Bien afectado]]&gt;0,+VLOOKUP(Tabla4[[#This Row],[Bien afectado]],'2. Valoracion Comunitaria'!$A$13:G324,3,FALSE),"")</f>
        <v/>
      </c>
      <c r="D294" s="23"/>
      <c r="E294" s="5" t="str">
        <f>IF(Tabla4[[#This Row],[Bien afectado]]&gt;0,VLOOKUP(Tabla4[[#This Row],[Bien afectado]],'2. Valoracion Comunitaria'!$A$13:$B$116,2,FALSE),"")</f>
        <v/>
      </c>
      <c r="G294" s="10" t="str">
        <f>IF(Tabla4[[#This Row],[Bien afectado]]&gt;0,VLOOKUP(Tabla4[[#This Row],[Bien afectado]],'2. Valoracion Comunitaria'!$A$13:$G$107,7,FALSE),"")</f>
        <v/>
      </c>
      <c r="H294" s="10" t="e">
        <f>+IF(Tabla4[[#This Row],[Bien afectado]]&gt;0,Tabla4[[#This Row],[Valor unitario]]*Tabla4[[#This Row],[Cantidad]],"")*Tabla4[[#This Row],[% de afectación]]</f>
        <v>#VALUE!</v>
      </c>
    </row>
    <row r="295" spans="2:8" x14ac:dyDescent="0.2">
      <c r="B295" s="5" t="str">
        <f>IF(Tabla4[[#This Row],[Bien afectado]]&gt;0,+VLOOKUP(Tabla4[[#This Row],[Bien afectado]],'2. Valoracion Comunitaria'!$A$13:G325,3,FALSE),"")</f>
        <v/>
      </c>
      <c r="D295" s="23"/>
      <c r="E295" s="5" t="str">
        <f>IF(Tabla4[[#This Row],[Bien afectado]]&gt;0,VLOOKUP(Tabla4[[#This Row],[Bien afectado]],'2. Valoracion Comunitaria'!$A$13:$B$116,2,FALSE),"")</f>
        <v/>
      </c>
      <c r="G295" s="10" t="str">
        <f>IF(Tabla4[[#This Row],[Bien afectado]]&gt;0,VLOOKUP(Tabla4[[#This Row],[Bien afectado]],'2. Valoracion Comunitaria'!$A$13:$G$107,7,FALSE),"")</f>
        <v/>
      </c>
      <c r="H295" s="10" t="e">
        <f>+IF(Tabla4[[#This Row],[Bien afectado]]&gt;0,Tabla4[[#This Row],[Valor unitario]]*Tabla4[[#This Row],[Cantidad]],"")*Tabla4[[#This Row],[% de afectación]]</f>
        <v>#VALUE!</v>
      </c>
    </row>
    <row r="296" spans="2:8" x14ac:dyDescent="0.2">
      <c r="B296" s="5" t="str">
        <f>IF(Tabla4[[#This Row],[Bien afectado]]&gt;0,+VLOOKUP(Tabla4[[#This Row],[Bien afectado]],'2. Valoracion Comunitaria'!$A$13:G326,3,FALSE),"")</f>
        <v/>
      </c>
      <c r="D296" s="23"/>
      <c r="E296" s="5" t="str">
        <f>IF(Tabla4[[#This Row],[Bien afectado]]&gt;0,VLOOKUP(Tabla4[[#This Row],[Bien afectado]],'2. Valoracion Comunitaria'!$A$13:$B$116,2,FALSE),"")</f>
        <v/>
      </c>
      <c r="G296" s="10" t="str">
        <f>IF(Tabla4[[#This Row],[Bien afectado]]&gt;0,VLOOKUP(Tabla4[[#This Row],[Bien afectado]],'2. Valoracion Comunitaria'!$A$13:$G$107,7,FALSE),"")</f>
        <v/>
      </c>
      <c r="H296" s="10" t="e">
        <f>+IF(Tabla4[[#This Row],[Bien afectado]]&gt;0,Tabla4[[#This Row],[Valor unitario]]*Tabla4[[#This Row],[Cantidad]],"")*Tabla4[[#This Row],[% de afectación]]</f>
        <v>#VALUE!</v>
      </c>
    </row>
    <row r="297" spans="2:8" x14ac:dyDescent="0.2">
      <c r="B297" s="5" t="str">
        <f>IF(Tabla4[[#This Row],[Bien afectado]]&gt;0,+VLOOKUP(Tabla4[[#This Row],[Bien afectado]],'2. Valoracion Comunitaria'!$A$13:G327,3,FALSE),"")</f>
        <v/>
      </c>
      <c r="D297" s="23"/>
      <c r="E297" s="5" t="str">
        <f>IF(Tabla4[[#This Row],[Bien afectado]]&gt;0,VLOOKUP(Tabla4[[#This Row],[Bien afectado]],'2. Valoracion Comunitaria'!$A$13:$B$116,2,FALSE),"")</f>
        <v/>
      </c>
      <c r="G297" s="10" t="str">
        <f>IF(Tabla4[[#This Row],[Bien afectado]]&gt;0,VLOOKUP(Tabla4[[#This Row],[Bien afectado]],'2. Valoracion Comunitaria'!$A$13:$G$107,7,FALSE),"")</f>
        <v/>
      </c>
      <c r="H297" s="10" t="e">
        <f>+IF(Tabla4[[#This Row],[Bien afectado]]&gt;0,Tabla4[[#This Row],[Valor unitario]]*Tabla4[[#This Row],[Cantidad]],"")*Tabla4[[#This Row],[% de afectación]]</f>
        <v>#VALUE!</v>
      </c>
    </row>
    <row r="298" spans="2:8" x14ac:dyDescent="0.2">
      <c r="B298" s="5" t="str">
        <f>IF(Tabla4[[#This Row],[Bien afectado]]&gt;0,+VLOOKUP(Tabla4[[#This Row],[Bien afectado]],'2. Valoracion Comunitaria'!$A$13:G328,3,FALSE),"")</f>
        <v/>
      </c>
      <c r="D298" s="23"/>
      <c r="E298" s="5" t="str">
        <f>IF(Tabla4[[#This Row],[Bien afectado]]&gt;0,VLOOKUP(Tabla4[[#This Row],[Bien afectado]],'2. Valoracion Comunitaria'!$A$13:$B$116,2,FALSE),"")</f>
        <v/>
      </c>
      <c r="G298" s="10" t="str">
        <f>IF(Tabla4[[#This Row],[Bien afectado]]&gt;0,VLOOKUP(Tabla4[[#This Row],[Bien afectado]],'2. Valoracion Comunitaria'!$A$13:$G$107,7,FALSE),"")</f>
        <v/>
      </c>
      <c r="H298" s="10" t="e">
        <f>+IF(Tabla4[[#This Row],[Bien afectado]]&gt;0,Tabla4[[#This Row],[Valor unitario]]*Tabla4[[#This Row],[Cantidad]],"")*Tabla4[[#This Row],[% de afectación]]</f>
        <v>#VALUE!</v>
      </c>
    </row>
    <row r="299" spans="2:8" x14ac:dyDescent="0.2">
      <c r="B299" s="5" t="str">
        <f>IF(Tabla4[[#This Row],[Bien afectado]]&gt;0,+VLOOKUP(Tabla4[[#This Row],[Bien afectado]],'2. Valoracion Comunitaria'!$A$13:G329,3,FALSE),"")</f>
        <v/>
      </c>
      <c r="D299" s="23"/>
      <c r="E299" s="5" t="str">
        <f>IF(Tabla4[[#This Row],[Bien afectado]]&gt;0,VLOOKUP(Tabla4[[#This Row],[Bien afectado]],'2. Valoracion Comunitaria'!$A$13:$B$116,2,FALSE),"")</f>
        <v/>
      </c>
      <c r="G299" s="10" t="str">
        <f>IF(Tabla4[[#This Row],[Bien afectado]]&gt;0,VLOOKUP(Tabla4[[#This Row],[Bien afectado]],'2. Valoracion Comunitaria'!$A$13:$G$107,7,FALSE),"")</f>
        <v/>
      </c>
      <c r="H299" s="10" t="e">
        <f>+IF(Tabla4[[#This Row],[Bien afectado]]&gt;0,Tabla4[[#This Row],[Valor unitario]]*Tabla4[[#This Row],[Cantidad]],"")*Tabla4[[#This Row],[% de afectación]]</f>
        <v>#VALUE!</v>
      </c>
    </row>
    <row r="300" spans="2:8" x14ac:dyDescent="0.2">
      <c r="B300" s="5" t="str">
        <f>IF(Tabla4[[#This Row],[Bien afectado]]&gt;0,+VLOOKUP(Tabla4[[#This Row],[Bien afectado]],'2. Valoracion Comunitaria'!$A$13:G330,3,FALSE),"")</f>
        <v/>
      </c>
      <c r="D300" s="23"/>
      <c r="E300" s="5" t="str">
        <f>IF(Tabla4[[#This Row],[Bien afectado]]&gt;0,VLOOKUP(Tabla4[[#This Row],[Bien afectado]],'2. Valoracion Comunitaria'!$A$13:$B$116,2,FALSE),"")</f>
        <v/>
      </c>
      <c r="G300" s="10" t="str">
        <f>IF(Tabla4[[#This Row],[Bien afectado]]&gt;0,VLOOKUP(Tabla4[[#This Row],[Bien afectado]],'2. Valoracion Comunitaria'!$A$13:$G$107,7,FALSE),"")</f>
        <v/>
      </c>
      <c r="H300" s="10" t="e">
        <f>+IF(Tabla4[[#This Row],[Bien afectado]]&gt;0,Tabla4[[#This Row],[Valor unitario]]*Tabla4[[#This Row],[Cantidad]],"")*Tabla4[[#This Row],[% de afectación]]</f>
        <v>#VALUE!</v>
      </c>
    </row>
    <row r="301" spans="2:8" x14ac:dyDescent="0.2">
      <c r="B301" s="5" t="str">
        <f>IF(Tabla4[[#This Row],[Bien afectado]]&gt;0,+VLOOKUP(Tabla4[[#This Row],[Bien afectado]],'2. Valoracion Comunitaria'!$A$13:G331,3,FALSE),"")</f>
        <v/>
      </c>
      <c r="D301" s="23"/>
      <c r="E301" s="5" t="str">
        <f>IF(Tabla4[[#This Row],[Bien afectado]]&gt;0,VLOOKUP(Tabla4[[#This Row],[Bien afectado]],'2. Valoracion Comunitaria'!$A$13:$B$116,2,FALSE),"")</f>
        <v/>
      </c>
      <c r="G301" s="10" t="str">
        <f>IF(Tabla4[[#This Row],[Bien afectado]]&gt;0,VLOOKUP(Tabla4[[#This Row],[Bien afectado]],'2. Valoracion Comunitaria'!$A$13:$G$107,7,FALSE),"")</f>
        <v/>
      </c>
      <c r="H301" s="10" t="e">
        <f>+IF(Tabla4[[#This Row],[Bien afectado]]&gt;0,Tabla4[[#This Row],[Valor unitario]]*Tabla4[[#This Row],[Cantidad]],"")*Tabla4[[#This Row],[% de afectación]]</f>
        <v>#VALUE!</v>
      </c>
    </row>
    <row r="302" spans="2:8" x14ac:dyDescent="0.2">
      <c r="B302" s="5" t="str">
        <f>IF(Tabla4[[#This Row],[Bien afectado]]&gt;0,+VLOOKUP(Tabla4[[#This Row],[Bien afectado]],'2. Valoracion Comunitaria'!$A$13:G332,3,FALSE),"")</f>
        <v/>
      </c>
      <c r="D302" s="23"/>
      <c r="E302" s="5" t="str">
        <f>IF(Tabla4[[#This Row],[Bien afectado]]&gt;0,VLOOKUP(Tabla4[[#This Row],[Bien afectado]],'2. Valoracion Comunitaria'!$A$13:$B$116,2,FALSE),"")</f>
        <v/>
      </c>
      <c r="G302" s="10" t="str">
        <f>IF(Tabla4[[#This Row],[Bien afectado]]&gt;0,VLOOKUP(Tabla4[[#This Row],[Bien afectado]],'2. Valoracion Comunitaria'!$A$13:$G$107,7,FALSE),"")</f>
        <v/>
      </c>
      <c r="H302" s="10" t="e">
        <f>+IF(Tabla4[[#This Row],[Bien afectado]]&gt;0,Tabla4[[#This Row],[Valor unitario]]*Tabla4[[#This Row],[Cantidad]],"")*Tabla4[[#This Row],[% de afectación]]</f>
        <v>#VALUE!</v>
      </c>
    </row>
    <row r="303" spans="2:8" x14ac:dyDescent="0.2">
      <c r="B303" s="5" t="str">
        <f>IF(Tabla4[[#This Row],[Bien afectado]]&gt;0,+VLOOKUP(Tabla4[[#This Row],[Bien afectado]],'2. Valoracion Comunitaria'!$A$13:G333,3,FALSE),"")</f>
        <v/>
      </c>
      <c r="D303" s="23"/>
      <c r="E303" s="5" t="str">
        <f>IF(Tabla4[[#This Row],[Bien afectado]]&gt;0,VLOOKUP(Tabla4[[#This Row],[Bien afectado]],'2. Valoracion Comunitaria'!$A$13:$B$116,2,FALSE),"")</f>
        <v/>
      </c>
      <c r="G303" s="10" t="str">
        <f>IF(Tabla4[[#This Row],[Bien afectado]]&gt;0,VLOOKUP(Tabla4[[#This Row],[Bien afectado]],'2. Valoracion Comunitaria'!$A$13:$G$107,7,FALSE),"")</f>
        <v/>
      </c>
      <c r="H303" s="10" t="e">
        <f>+IF(Tabla4[[#This Row],[Bien afectado]]&gt;0,Tabla4[[#This Row],[Valor unitario]]*Tabla4[[#This Row],[Cantidad]],"")*Tabla4[[#This Row],[% de afectación]]</f>
        <v>#VALUE!</v>
      </c>
    </row>
    <row r="304" spans="2:8" x14ac:dyDescent="0.2">
      <c r="B304" s="5" t="str">
        <f>IF(Tabla4[[#This Row],[Bien afectado]]&gt;0,+VLOOKUP(Tabla4[[#This Row],[Bien afectado]],'2. Valoracion Comunitaria'!$A$13:G334,3,FALSE),"")</f>
        <v/>
      </c>
      <c r="D304" s="23"/>
      <c r="E304" s="5" t="str">
        <f>IF(Tabla4[[#This Row],[Bien afectado]]&gt;0,VLOOKUP(Tabla4[[#This Row],[Bien afectado]],'2. Valoracion Comunitaria'!$A$13:$B$116,2,FALSE),"")</f>
        <v/>
      </c>
      <c r="G304" s="10" t="str">
        <f>IF(Tabla4[[#This Row],[Bien afectado]]&gt;0,VLOOKUP(Tabla4[[#This Row],[Bien afectado]],'2. Valoracion Comunitaria'!$A$13:$G$107,7,FALSE),"")</f>
        <v/>
      </c>
      <c r="H304" s="10" t="e">
        <f>+IF(Tabla4[[#This Row],[Bien afectado]]&gt;0,Tabla4[[#This Row],[Valor unitario]]*Tabla4[[#This Row],[Cantidad]],"")*Tabla4[[#This Row],[% de afectación]]</f>
        <v>#VALUE!</v>
      </c>
    </row>
    <row r="305" spans="2:8" x14ac:dyDescent="0.2">
      <c r="B305" s="5" t="str">
        <f>IF(Tabla4[[#This Row],[Bien afectado]]&gt;0,+VLOOKUP(Tabla4[[#This Row],[Bien afectado]],'2. Valoracion Comunitaria'!$A$13:G335,3,FALSE),"")</f>
        <v/>
      </c>
      <c r="D305" s="23"/>
      <c r="E305" s="5" t="str">
        <f>IF(Tabla4[[#This Row],[Bien afectado]]&gt;0,VLOOKUP(Tabla4[[#This Row],[Bien afectado]],'2. Valoracion Comunitaria'!$A$13:$B$116,2,FALSE),"")</f>
        <v/>
      </c>
      <c r="G305" s="10" t="str">
        <f>IF(Tabla4[[#This Row],[Bien afectado]]&gt;0,VLOOKUP(Tabla4[[#This Row],[Bien afectado]],'2. Valoracion Comunitaria'!$A$13:$G$107,7,FALSE),"")</f>
        <v/>
      </c>
      <c r="H305" s="10" t="e">
        <f>+IF(Tabla4[[#This Row],[Bien afectado]]&gt;0,Tabla4[[#This Row],[Valor unitario]]*Tabla4[[#This Row],[Cantidad]],"")*Tabla4[[#This Row],[% de afectación]]</f>
        <v>#VALUE!</v>
      </c>
    </row>
    <row r="306" spans="2:8" x14ac:dyDescent="0.2">
      <c r="B306" s="5" t="str">
        <f>IF(Tabla4[[#This Row],[Bien afectado]]&gt;0,+VLOOKUP(Tabla4[[#This Row],[Bien afectado]],'2. Valoracion Comunitaria'!$A$13:G336,3,FALSE),"")</f>
        <v/>
      </c>
      <c r="D306" s="23"/>
      <c r="E306" s="5" t="str">
        <f>IF(Tabla4[[#This Row],[Bien afectado]]&gt;0,VLOOKUP(Tabla4[[#This Row],[Bien afectado]],'2. Valoracion Comunitaria'!$A$13:$B$116,2,FALSE),"")</f>
        <v/>
      </c>
      <c r="G306" s="10" t="str">
        <f>IF(Tabla4[[#This Row],[Bien afectado]]&gt;0,VLOOKUP(Tabla4[[#This Row],[Bien afectado]],'2. Valoracion Comunitaria'!$A$13:$G$107,7,FALSE),"")</f>
        <v/>
      </c>
      <c r="H306" s="10" t="e">
        <f>+IF(Tabla4[[#This Row],[Bien afectado]]&gt;0,Tabla4[[#This Row],[Valor unitario]]*Tabla4[[#This Row],[Cantidad]],"")*Tabla4[[#This Row],[% de afectación]]</f>
        <v>#VALUE!</v>
      </c>
    </row>
    <row r="307" spans="2:8" x14ac:dyDescent="0.2">
      <c r="B307" s="5" t="str">
        <f>IF(Tabla4[[#This Row],[Bien afectado]]&gt;0,+VLOOKUP(Tabla4[[#This Row],[Bien afectado]],'2. Valoracion Comunitaria'!$A$13:G337,3,FALSE),"")</f>
        <v/>
      </c>
      <c r="D307" s="23"/>
      <c r="E307" s="5" t="str">
        <f>IF(Tabla4[[#This Row],[Bien afectado]]&gt;0,VLOOKUP(Tabla4[[#This Row],[Bien afectado]],'2. Valoracion Comunitaria'!$A$13:$B$116,2,FALSE),"")</f>
        <v/>
      </c>
      <c r="G307" s="10" t="str">
        <f>IF(Tabla4[[#This Row],[Bien afectado]]&gt;0,VLOOKUP(Tabla4[[#This Row],[Bien afectado]],'2. Valoracion Comunitaria'!$A$13:$G$107,7,FALSE),"")</f>
        <v/>
      </c>
      <c r="H307" s="10" t="e">
        <f>+IF(Tabla4[[#This Row],[Bien afectado]]&gt;0,Tabla4[[#This Row],[Valor unitario]]*Tabla4[[#This Row],[Cantidad]],"")*Tabla4[[#This Row],[% de afectación]]</f>
        <v>#VALUE!</v>
      </c>
    </row>
    <row r="308" spans="2:8" x14ac:dyDescent="0.2">
      <c r="B308" s="5" t="str">
        <f>IF(Tabla4[[#This Row],[Bien afectado]]&gt;0,+VLOOKUP(Tabla4[[#This Row],[Bien afectado]],'2. Valoracion Comunitaria'!$A$13:G338,3,FALSE),"")</f>
        <v/>
      </c>
      <c r="D308" s="23"/>
      <c r="E308" s="5" t="str">
        <f>IF(Tabla4[[#This Row],[Bien afectado]]&gt;0,VLOOKUP(Tabla4[[#This Row],[Bien afectado]],'2. Valoracion Comunitaria'!$A$13:$B$116,2,FALSE),"")</f>
        <v/>
      </c>
      <c r="G308" s="10" t="str">
        <f>IF(Tabla4[[#This Row],[Bien afectado]]&gt;0,VLOOKUP(Tabla4[[#This Row],[Bien afectado]],'2. Valoracion Comunitaria'!$A$13:$G$107,7,FALSE),"")</f>
        <v/>
      </c>
      <c r="H308" s="10" t="e">
        <f>+IF(Tabla4[[#This Row],[Bien afectado]]&gt;0,Tabla4[[#This Row],[Valor unitario]]*Tabla4[[#This Row],[Cantidad]],"")*Tabla4[[#This Row],[% de afectación]]</f>
        <v>#VALUE!</v>
      </c>
    </row>
    <row r="309" spans="2:8" x14ac:dyDescent="0.2">
      <c r="B309" s="5" t="str">
        <f>IF(Tabla4[[#This Row],[Bien afectado]]&gt;0,+VLOOKUP(Tabla4[[#This Row],[Bien afectado]],'2. Valoracion Comunitaria'!$A$13:G339,3,FALSE),"")</f>
        <v/>
      </c>
      <c r="D309" s="23"/>
      <c r="E309" s="5" t="str">
        <f>IF(Tabla4[[#This Row],[Bien afectado]]&gt;0,VLOOKUP(Tabla4[[#This Row],[Bien afectado]],'2. Valoracion Comunitaria'!$A$13:$B$116,2,FALSE),"")</f>
        <v/>
      </c>
      <c r="G309" s="10" t="str">
        <f>IF(Tabla4[[#This Row],[Bien afectado]]&gt;0,VLOOKUP(Tabla4[[#This Row],[Bien afectado]],'2. Valoracion Comunitaria'!$A$13:$G$107,7,FALSE),"")</f>
        <v/>
      </c>
      <c r="H309" s="10" t="e">
        <f>+IF(Tabla4[[#This Row],[Bien afectado]]&gt;0,Tabla4[[#This Row],[Valor unitario]]*Tabla4[[#This Row],[Cantidad]],"")*Tabla4[[#This Row],[% de afectación]]</f>
        <v>#VALUE!</v>
      </c>
    </row>
  </sheetData>
  <mergeCells count="15">
    <mergeCell ref="A1:H1"/>
    <mergeCell ref="A3:C3"/>
    <mergeCell ref="A4:C4"/>
    <mergeCell ref="A5:C5"/>
    <mergeCell ref="A6:C6"/>
    <mergeCell ref="A2:H2"/>
    <mergeCell ref="A9:C9"/>
    <mergeCell ref="A8:C8"/>
    <mergeCell ref="D8:H9"/>
    <mergeCell ref="A7:C7"/>
    <mergeCell ref="D3:H3"/>
    <mergeCell ref="D4:H4"/>
    <mergeCell ref="D5:H5"/>
    <mergeCell ref="D6:H6"/>
    <mergeCell ref="D7:H7"/>
  </mergeCells>
  <phoneticPr fontId="2" type="noConversion"/>
  <dataValidations count="1">
    <dataValidation type="decimal" allowBlank="1" showInputMessage="1" showErrorMessage="1" sqref="D11:D309" xr:uid="{9D5AFBE1-9830-43F6-94E1-460DA620513A}">
      <formula1>0</formula1>
      <formula2>1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89E7C3-FDA1-464E-897A-11224A793969}">
          <x14:formula1>
            <xm:f>'3. Censo de Afectados'!$A$17:$A$315</xm:f>
          </x14:formula1>
          <xm:sqref>A11:A85</xm:sqref>
        </x14:dataValidation>
        <x14:dataValidation type="list" allowBlank="1" showInputMessage="1" showErrorMessage="1" xr:uid="{BBFE6FE6-FC1D-413D-BC32-433B5572B449}">
          <x14:formula1>
            <xm:f>'2. Valoracion Comunitaria'!$A$13:$A$107</xm:f>
          </x14:formula1>
          <xm:sqref>C11:C309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3919-ECFD-4ABC-ACD4-291DCFDC9FFB}">
  <dimension ref="B1:X86"/>
  <sheetViews>
    <sheetView tabSelected="1" view="pageBreakPreview" zoomScaleNormal="70" zoomScaleSheetLayoutView="100" workbookViewId="0">
      <selection activeCell="B9" sqref="B9:E9"/>
    </sheetView>
  </sheetViews>
  <sheetFormatPr baseColWidth="10" defaultColWidth="19.6640625" defaultRowHeight="15" x14ac:dyDescent="0.2"/>
  <cols>
    <col min="1" max="1" width="0.5" customWidth="1"/>
    <col min="2" max="2" width="34.33203125" customWidth="1"/>
    <col min="3" max="5" width="36.33203125" customWidth="1"/>
    <col min="6" max="6" width="35.33203125" customWidth="1"/>
    <col min="7" max="7" width="22.33203125" customWidth="1"/>
    <col min="8" max="8" width="13.33203125" customWidth="1"/>
    <col min="9" max="9" width="14.33203125" customWidth="1"/>
    <col min="10" max="10" width="16.6640625" bestFit="1" customWidth="1"/>
  </cols>
  <sheetData>
    <row r="1" spans="2:24" ht="23.5" customHeight="1" x14ac:dyDescent="0.2">
      <c r="B1" s="161" t="s">
        <v>135</v>
      </c>
      <c r="C1" s="161"/>
      <c r="D1" s="161"/>
      <c r="E1" s="161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1"/>
      <c r="X1" s="11"/>
    </row>
    <row r="2" spans="2:24" ht="24" x14ac:dyDescent="0.2">
      <c r="B2" s="161"/>
      <c r="C2" s="161"/>
      <c r="D2" s="161"/>
      <c r="E2" s="161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1"/>
      <c r="X2" s="11"/>
    </row>
    <row r="3" spans="2:24" ht="23" customHeight="1" x14ac:dyDescent="0.2">
      <c r="B3" s="169" t="s">
        <v>136</v>
      </c>
      <c r="C3" s="169"/>
      <c r="D3" s="169"/>
      <c r="E3" s="16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1"/>
      <c r="X3" s="11"/>
    </row>
    <row r="4" spans="2:24" ht="83.5" customHeight="1" x14ac:dyDescent="0.2">
      <c r="B4" s="170"/>
      <c r="C4" s="171"/>
      <c r="D4" s="171"/>
      <c r="E4" s="17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1"/>
      <c r="X4" s="11"/>
    </row>
    <row r="5" spans="2:24" ht="24" x14ac:dyDescent="0.2">
      <c r="B5" s="148" t="s">
        <v>137</v>
      </c>
      <c r="C5" s="148"/>
      <c r="D5" s="148"/>
      <c r="E5" s="14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1"/>
      <c r="X5" s="11"/>
    </row>
    <row r="6" spans="2:24" ht="65.5" customHeight="1" x14ac:dyDescent="0.2">
      <c r="B6" s="149" t="s">
        <v>138</v>
      </c>
      <c r="C6" s="149"/>
      <c r="D6" s="149" t="s">
        <v>139</v>
      </c>
      <c r="E6" s="14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2"/>
      <c r="X6" s="12"/>
    </row>
    <row r="7" spans="2:24" ht="17.5" customHeight="1" x14ac:dyDescent="0.2">
      <c r="B7" s="158" t="s">
        <v>140</v>
      </c>
      <c r="C7" s="158"/>
      <c r="D7" s="158"/>
      <c r="E7" s="15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3"/>
      <c r="X7" s="13"/>
    </row>
    <row r="8" spans="2:24" ht="48.5" customHeight="1" x14ac:dyDescent="0.2">
      <c r="B8" s="159" t="s">
        <v>141</v>
      </c>
      <c r="C8" s="159"/>
      <c r="D8" s="159"/>
      <c r="E8" s="15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8"/>
      <c r="X8" s="8"/>
    </row>
    <row r="9" spans="2:24" ht="127.25" customHeight="1" x14ac:dyDescent="0.2">
      <c r="B9" s="160"/>
      <c r="C9" s="160"/>
      <c r="D9" s="160"/>
      <c r="E9" s="16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8"/>
      <c r="X9" s="8"/>
    </row>
    <row r="10" spans="2:24" ht="17.5" customHeight="1" x14ac:dyDescent="0.25">
      <c r="B10" s="153" t="s">
        <v>142</v>
      </c>
      <c r="C10" s="153"/>
      <c r="D10" s="153" t="s">
        <v>143</v>
      </c>
      <c r="E10" s="15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4"/>
      <c r="X10" s="14"/>
    </row>
    <row r="11" spans="2:24" ht="65.5" customHeight="1" x14ac:dyDescent="0.2">
      <c r="B11" s="154" t="s">
        <v>144</v>
      </c>
      <c r="C11" s="154"/>
      <c r="D11" s="154" t="s">
        <v>145</v>
      </c>
      <c r="E11" s="15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17"/>
      <c r="Q11" s="17"/>
      <c r="R11" s="17"/>
      <c r="S11" s="17"/>
      <c r="T11" s="17"/>
      <c r="U11" s="17"/>
      <c r="V11" s="17"/>
      <c r="W11" s="9"/>
      <c r="X11" s="9"/>
    </row>
    <row r="12" spans="2:24" ht="35.5" customHeight="1" x14ac:dyDescent="0.2">
      <c r="B12" s="156" t="s">
        <v>146</v>
      </c>
      <c r="C12" s="156"/>
      <c r="D12" s="156" t="s">
        <v>147</v>
      </c>
      <c r="E12" s="157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15"/>
      <c r="Q12" s="15"/>
      <c r="R12" s="15"/>
      <c r="S12" s="15"/>
      <c r="T12" s="15"/>
      <c r="U12" s="15"/>
      <c r="V12" s="15"/>
      <c r="W12" s="8"/>
      <c r="X12" s="8"/>
    </row>
    <row r="13" spans="2:24" ht="32.5" customHeight="1" x14ac:dyDescent="0.25">
      <c r="B13" s="150"/>
      <c r="C13" s="150"/>
      <c r="D13" s="151"/>
      <c r="E13" s="152"/>
      <c r="F13" s="51"/>
      <c r="G13" s="52"/>
      <c r="H13" s="51"/>
      <c r="I13" s="51"/>
      <c r="J13" s="53"/>
      <c r="K13" s="53"/>
      <c r="L13" s="53"/>
      <c r="M13" s="53"/>
      <c r="N13" s="54"/>
      <c r="O13" s="55"/>
      <c r="P13" s="1"/>
      <c r="Q13" s="1"/>
      <c r="R13" s="1"/>
      <c r="S13" s="1"/>
      <c r="T13" s="1"/>
      <c r="U13" s="1"/>
      <c r="V13" s="1"/>
      <c r="W13" s="3"/>
      <c r="X13" s="3"/>
    </row>
    <row r="14" spans="2:24" ht="35.5" customHeight="1" x14ac:dyDescent="0.2">
      <c r="B14" s="165" t="s">
        <v>148</v>
      </c>
      <c r="C14" s="166"/>
      <c r="D14" s="69">
        <f>+SUM(Tabla1[Personas Hogar])</f>
        <v>97</v>
      </c>
      <c r="E14" s="70" t="s">
        <v>149</v>
      </c>
      <c r="F14" s="51"/>
      <c r="G14" s="56"/>
      <c r="H14" s="51"/>
      <c r="I14" s="51"/>
      <c r="J14" s="53"/>
      <c r="K14" s="53"/>
      <c r="L14" s="53"/>
      <c r="M14" s="53"/>
      <c r="N14" s="54"/>
      <c r="O14" s="55"/>
      <c r="P14" s="1"/>
      <c r="Q14" s="1"/>
      <c r="R14" s="1"/>
      <c r="S14" s="1"/>
      <c r="T14" s="1"/>
      <c r="U14" s="1"/>
      <c r="V14" s="1"/>
      <c r="W14" s="3"/>
      <c r="X14" s="3"/>
    </row>
    <row r="15" spans="2:24" ht="32.5" customHeight="1" x14ac:dyDescent="0.2">
      <c r="B15" s="150"/>
      <c r="C15" s="150"/>
      <c r="D15" s="150"/>
      <c r="E15" s="164"/>
      <c r="F15" s="51"/>
      <c r="G15" s="57" t="s">
        <v>87</v>
      </c>
      <c r="H15" s="58">
        <f>+COUNTIF(Tabla1[Género],'5. Consolidado'!G15)</f>
        <v>22</v>
      </c>
      <c r="I15" s="51"/>
      <c r="J15" s="53"/>
      <c r="K15" s="53"/>
      <c r="L15" s="53"/>
      <c r="M15" s="53"/>
      <c r="N15" s="54"/>
      <c r="O15" s="55"/>
      <c r="P15" s="1"/>
      <c r="Q15" s="1"/>
      <c r="R15" s="1"/>
      <c r="S15" s="1"/>
      <c r="T15" s="1"/>
      <c r="U15" s="1"/>
      <c r="V15" s="1"/>
      <c r="W15" s="3"/>
      <c r="X15" s="3"/>
    </row>
    <row r="16" spans="2:24" ht="32.5" customHeight="1" x14ac:dyDescent="0.2">
      <c r="B16" s="150"/>
      <c r="C16" s="150"/>
      <c r="D16" s="150"/>
      <c r="E16" s="164"/>
      <c r="F16" s="51"/>
      <c r="G16" s="59" t="s">
        <v>98</v>
      </c>
      <c r="H16" s="58">
        <f>+COUNTIF(Tabla1[Género],'5. Consolidado'!G16)</f>
        <v>5</v>
      </c>
      <c r="I16" s="51"/>
      <c r="J16" s="53"/>
      <c r="K16" s="53"/>
      <c r="L16" s="53"/>
      <c r="M16" s="53"/>
      <c r="N16" s="54"/>
      <c r="O16" s="55"/>
      <c r="P16" s="1"/>
      <c r="Q16" s="1"/>
      <c r="R16" s="1"/>
      <c r="S16" s="1"/>
      <c r="T16" s="1"/>
      <c r="U16" s="1"/>
      <c r="V16" s="1"/>
      <c r="W16" s="3"/>
      <c r="X16" s="3"/>
    </row>
    <row r="17" spans="2:24" ht="32.5" customHeight="1" x14ac:dyDescent="0.2">
      <c r="B17" s="150"/>
      <c r="C17" s="150"/>
      <c r="D17" s="150"/>
      <c r="E17" s="164"/>
      <c r="F17" s="51"/>
      <c r="G17" s="51"/>
      <c r="H17" s="51"/>
      <c r="I17" s="51"/>
      <c r="J17" s="53"/>
      <c r="K17" s="53"/>
      <c r="L17" s="53"/>
      <c r="M17" s="53"/>
      <c r="N17" s="54"/>
      <c r="O17" s="55"/>
      <c r="P17" s="1"/>
      <c r="Q17" s="1"/>
      <c r="R17" s="1"/>
      <c r="S17" s="1"/>
      <c r="T17" s="1"/>
      <c r="U17" s="1"/>
      <c r="V17" s="1"/>
      <c r="W17" s="3"/>
      <c r="X17" s="3"/>
    </row>
    <row r="18" spans="2:24" ht="32.5" customHeight="1" x14ac:dyDescent="0.2">
      <c r="B18" s="150"/>
      <c r="C18" s="150"/>
      <c r="D18" s="150"/>
      <c r="E18" s="164"/>
      <c r="F18" s="51"/>
      <c r="G18" s="51" t="s">
        <v>88</v>
      </c>
      <c r="H18" s="58">
        <f>+COUNTIF(Tabla1[Étnico],'5. Consolidado'!G18)</f>
        <v>5</v>
      </c>
      <c r="I18" s="60">
        <f>H18/SUM($H$18:$H$24)</f>
        <v>0.15625</v>
      </c>
      <c r="J18" s="53"/>
      <c r="K18" s="53"/>
      <c r="L18" s="53"/>
      <c r="M18" s="53"/>
      <c r="N18" s="54"/>
      <c r="O18" s="55"/>
      <c r="P18" s="1"/>
      <c r="Q18" s="1"/>
      <c r="R18" s="1"/>
      <c r="S18" s="1"/>
      <c r="T18" s="1"/>
      <c r="U18" s="1"/>
      <c r="V18" s="1"/>
      <c r="W18" s="3"/>
      <c r="X18" s="3"/>
    </row>
    <row r="19" spans="2:24" ht="32.5" customHeight="1" x14ac:dyDescent="0.2">
      <c r="B19" s="150"/>
      <c r="C19" s="150"/>
      <c r="D19" s="150"/>
      <c r="E19" s="164"/>
      <c r="F19" s="51"/>
      <c r="G19" s="51" t="s">
        <v>93</v>
      </c>
      <c r="H19" s="58">
        <f>+COUNTIF(Tabla1[Étnico],'5. Consolidado'!G19)</f>
        <v>6</v>
      </c>
      <c r="I19" s="60">
        <f>H19/SUM($H$18:$H$24)</f>
        <v>0.1875</v>
      </c>
      <c r="J19" s="53"/>
      <c r="K19" s="53"/>
      <c r="L19" s="53"/>
      <c r="M19" s="53"/>
      <c r="N19" s="54"/>
      <c r="O19" s="55"/>
      <c r="P19" s="1"/>
      <c r="Q19" s="1"/>
      <c r="R19" s="1"/>
      <c r="S19" s="1"/>
      <c r="T19" s="1"/>
      <c r="U19" s="1"/>
      <c r="V19" s="1"/>
      <c r="W19" s="3"/>
      <c r="X19" s="3"/>
    </row>
    <row r="20" spans="2:24" ht="32.5" customHeight="1" x14ac:dyDescent="0.2">
      <c r="B20" s="150"/>
      <c r="C20" s="150"/>
      <c r="D20" s="150"/>
      <c r="E20" s="164"/>
      <c r="F20" s="51"/>
      <c r="G20" s="51" t="s">
        <v>88</v>
      </c>
      <c r="H20" s="58">
        <f>+COUNTIF(Tabla1[Étnico],'5. Consolidado'!G20)</f>
        <v>5</v>
      </c>
      <c r="I20" s="60">
        <f>H20/SUM($H$18:$H$24)</f>
        <v>0.15625</v>
      </c>
      <c r="J20" s="53"/>
      <c r="K20" s="53"/>
      <c r="L20" s="53"/>
      <c r="M20" s="53"/>
      <c r="N20" s="54"/>
      <c r="O20" s="55"/>
      <c r="P20" s="1"/>
      <c r="Q20" s="1"/>
      <c r="R20" s="1"/>
      <c r="S20" s="1"/>
      <c r="T20" s="1"/>
      <c r="U20" s="1"/>
      <c r="V20" s="1"/>
      <c r="W20" s="3"/>
      <c r="X20" s="3"/>
    </row>
    <row r="21" spans="2:24" ht="6" customHeight="1" x14ac:dyDescent="0.2">
      <c r="B21" s="167"/>
      <c r="C21" s="167"/>
      <c r="D21" s="167"/>
      <c r="E21" s="168"/>
      <c r="F21" s="51"/>
      <c r="G21" s="51"/>
      <c r="H21" s="58"/>
      <c r="I21" s="60"/>
      <c r="J21" s="53"/>
      <c r="K21" s="53"/>
      <c r="L21" s="53"/>
      <c r="M21" s="53"/>
      <c r="N21" s="54"/>
      <c r="O21" s="55"/>
      <c r="P21" s="1"/>
      <c r="Q21" s="1"/>
      <c r="R21" s="1"/>
      <c r="S21" s="1"/>
      <c r="T21" s="1"/>
      <c r="U21" s="1"/>
      <c r="V21" s="1"/>
      <c r="W21" s="3"/>
      <c r="X21" s="3"/>
    </row>
    <row r="22" spans="2:24" ht="32.5" customHeight="1" x14ac:dyDescent="0.2">
      <c r="B22" s="150"/>
      <c r="C22" s="150"/>
      <c r="D22" s="150"/>
      <c r="E22" s="164"/>
      <c r="F22" s="51"/>
      <c r="G22" s="51" t="s">
        <v>102</v>
      </c>
      <c r="H22" s="58">
        <f>+COUNTIF(Tabla1[Étnico],'5. Consolidado'!G22)</f>
        <v>2</v>
      </c>
      <c r="I22" s="60">
        <f>H22/SUM($H$18:$H$24)</f>
        <v>6.25E-2</v>
      </c>
      <c r="J22" s="53"/>
      <c r="K22" s="53"/>
      <c r="L22" s="53"/>
      <c r="M22" s="53"/>
      <c r="N22" s="54"/>
      <c r="O22" s="55"/>
      <c r="P22" s="1"/>
      <c r="Q22" s="1"/>
      <c r="R22" s="1"/>
      <c r="S22" s="1"/>
      <c r="T22" s="1"/>
      <c r="U22" s="1"/>
      <c r="V22" s="1"/>
      <c r="W22" s="3"/>
      <c r="X22" s="3"/>
    </row>
    <row r="23" spans="2:24" ht="32.5" customHeight="1" x14ac:dyDescent="0.2">
      <c r="B23" s="150"/>
      <c r="C23" s="150"/>
      <c r="D23" s="150"/>
      <c r="E23" s="164"/>
      <c r="F23" s="51"/>
      <c r="G23" s="51" t="s">
        <v>105</v>
      </c>
      <c r="H23" s="58">
        <f>+COUNTIF(Tabla1[Étnico],'5. Consolidado'!G23)</f>
        <v>3</v>
      </c>
      <c r="I23" s="60">
        <f>H23/SUM($H$18:$H$24)</f>
        <v>9.375E-2</v>
      </c>
      <c r="J23" s="53"/>
      <c r="K23" s="53"/>
      <c r="L23" s="53"/>
      <c r="M23" s="53"/>
      <c r="N23" s="54"/>
      <c r="O23" s="55"/>
      <c r="P23" s="1"/>
      <c r="Q23" s="1"/>
      <c r="R23" s="1"/>
      <c r="S23" s="1"/>
      <c r="T23" s="1"/>
      <c r="U23" s="1"/>
      <c r="V23" s="1"/>
      <c r="W23" s="3"/>
      <c r="X23" s="3"/>
    </row>
    <row r="24" spans="2:24" ht="32.5" customHeight="1" x14ac:dyDescent="0.2">
      <c r="B24" s="150"/>
      <c r="C24" s="150"/>
      <c r="D24" s="150"/>
      <c r="E24" s="164"/>
      <c r="F24" s="51"/>
      <c r="G24" s="51" t="s">
        <v>107</v>
      </c>
      <c r="H24" s="58">
        <f>+COUNTIF(Tabla1[Étnico],'5. Consolidado'!G24)</f>
        <v>11</v>
      </c>
      <c r="I24" s="60">
        <f>H24/SUM($H$18:$H$24)</f>
        <v>0.34375</v>
      </c>
      <c r="J24" s="53"/>
      <c r="K24" s="53"/>
      <c r="L24" s="53"/>
      <c r="M24" s="53"/>
      <c r="N24" s="54"/>
      <c r="O24" s="55"/>
      <c r="P24" s="1"/>
      <c r="Q24" s="1"/>
      <c r="R24" s="1"/>
      <c r="S24" s="1"/>
      <c r="T24" s="1"/>
      <c r="U24" s="1"/>
      <c r="V24" s="1"/>
      <c r="W24" s="3"/>
      <c r="X24" s="3"/>
    </row>
    <row r="25" spans="2:24" ht="32.5" customHeight="1" x14ac:dyDescent="0.2">
      <c r="B25" s="150"/>
      <c r="C25" s="150"/>
      <c r="D25" s="150"/>
      <c r="E25" s="164"/>
      <c r="F25" s="51"/>
      <c r="G25" s="51"/>
      <c r="H25" s="51"/>
      <c r="I25" s="51"/>
      <c r="J25" s="53"/>
      <c r="K25" s="53"/>
      <c r="L25" s="53"/>
      <c r="M25" s="53"/>
      <c r="N25" s="54"/>
      <c r="O25" s="55"/>
      <c r="P25" s="1"/>
      <c r="Q25" s="1"/>
      <c r="R25" s="1"/>
      <c r="S25" s="1"/>
      <c r="T25" s="1"/>
      <c r="U25" s="1"/>
      <c r="V25" s="1"/>
      <c r="W25" s="3"/>
      <c r="X25" s="3"/>
    </row>
    <row r="26" spans="2:24" ht="32.5" customHeight="1" x14ac:dyDescent="0.2">
      <c r="B26" s="150"/>
      <c r="C26" s="150"/>
      <c r="D26" s="150"/>
      <c r="E26" s="164"/>
      <c r="F26" s="51"/>
      <c r="G26" s="51" t="s">
        <v>68</v>
      </c>
      <c r="H26" s="51"/>
      <c r="I26" s="51"/>
      <c r="J26" s="53"/>
      <c r="K26" s="53"/>
      <c r="L26" s="53"/>
      <c r="M26" s="53"/>
      <c r="N26" s="54"/>
      <c r="O26" s="55"/>
      <c r="P26" s="1"/>
      <c r="Q26" s="1"/>
      <c r="R26" s="1"/>
      <c r="S26" s="1"/>
      <c r="T26" s="1"/>
      <c r="U26" s="1"/>
      <c r="V26" s="1"/>
      <c r="W26" s="3"/>
      <c r="X26" s="3"/>
    </row>
    <row r="27" spans="2:24" ht="32.5" customHeight="1" x14ac:dyDescent="0.2">
      <c r="B27" s="150"/>
      <c r="C27" s="150"/>
      <c r="D27" s="150"/>
      <c r="E27" s="164"/>
      <c r="F27" s="51"/>
      <c r="G27" s="51" t="s">
        <v>89</v>
      </c>
      <c r="H27" s="58">
        <f>+COUNTIF(Tabla1[SISBEN],'5. Consolidado'!G27)</f>
        <v>11</v>
      </c>
      <c r="I27" s="60">
        <f>H27/SUM($H$27:$H$30)</f>
        <v>0.40740740740740738</v>
      </c>
      <c r="J27" s="53"/>
      <c r="K27" s="53"/>
      <c r="L27" s="53"/>
      <c r="M27" s="53"/>
      <c r="N27" s="54"/>
      <c r="O27" s="55"/>
      <c r="P27" s="1"/>
      <c r="Q27" s="1"/>
      <c r="R27" s="1"/>
      <c r="S27" s="1"/>
      <c r="T27" s="1"/>
      <c r="U27" s="1"/>
      <c r="V27" s="1"/>
      <c r="W27" s="3"/>
      <c r="X27" s="3"/>
    </row>
    <row r="28" spans="2:24" ht="32.5" customHeight="1" x14ac:dyDescent="0.2">
      <c r="B28" s="150"/>
      <c r="C28" s="150"/>
      <c r="D28" s="150"/>
      <c r="E28" s="164"/>
      <c r="F28" s="51"/>
      <c r="G28" s="51" t="s">
        <v>94</v>
      </c>
      <c r="H28" s="58">
        <f>+COUNTIF(Tabla1[SISBEN],'5. Consolidado'!G28)</f>
        <v>10</v>
      </c>
      <c r="I28" s="60">
        <f t="shared" ref="I28:I30" si="0">H28/SUM($H$27:$H$30)</f>
        <v>0.37037037037037035</v>
      </c>
      <c r="J28" s="53"/>
      <c r="K28" s="53"/>
      <c r="L28" s="53"/>
      <c r="M28" s="53"/>
      <c r="N28" s="54"/>
      <c r="O28" s="55"/>
      <c r="P28" s="1"/>
      <c r="Q28" s="1"/>
      <c r="R28" s="1"/>
      <c r="S28" s="1"/>
      <c r="T28" s="1"/>
      <c r="U28" s="1"/>
      <c r="V28" s="1"/>
      <c r="W28" s="3"/>
      <c r="X28" s="3"/>
    </row>
    <row r="29" spans="2:24" ht="32.5" customHeight="1" x14ac:dyDescent="0.2">
      <c r="B29" s="150"/>
      <c r="C29" s="150"/>
      <c r="D29" s="150"/>
      <c r="E29" s="164"/>
      <c r="F29" s="51"/>
      <c r="G29" s="51" t="s">
        <v>99</v>
      </c>
      <c r="H29" s="58">
        <f>+COUNTIF(Tabla1[SISBEN],'5. Consolidado'!G29)</f>
        <v>1</v>
      </c>
      <c r="I29" s="60">
        <f t="shared" si="0"/>
        <v>3.7037037037037035E-2</v>
      </c>
      <c r="J29" s="53"/>
      <c r="K29" s="53"/>
      <c r="L29" s="53"/>
      <c r="M29" s="53"/>
      <c r="N29" s="54"/>
      <c r="O29" s="55"/>
      <c r="P29" s="1"/>
      <c r="Q29" s="1"/>
      <c r="R29" s="1"/>
      <c r="S29" s="1"/>
      <c r="T29" s="1"/>
      <c r="U29" s="1"/>
      <c r="V29" s="1"/>
      <c r="W29" s="3"/>
      <c r="X29" s="3"/>
    </row>
    <row r="30" spans="2:24" ht="32.5" customHeight="1" x14ac:dyDescent="0.2">
      <c r="B30" s="150"/>
      <c r="C30" s="150"/>
      <c r="D30" s="150"/>
      <c r="E30" s="164"/>
      <c r="F30" s="51"/>
      <c r="G30" s="51" t="s">
        <v>103</v>
      </c>
      <c r="H30" s="58">
        <f>+COUNTIF(Tabla1[SISBEN],'5. Consolidado'!G30)</f>
        <v>5</v>
      </c>
      <c r="I30" s="60">
        <f t="shared" si="0"/>
        <v>0.18518518518518517</v>
      </c>
      <c r="J30" s="53"/>
      <c r="K30" s="53"/>
      <c r="L30" s="53"/>
      <c r="M30" s="53"/>
      <c r="N30" s="54"/>
      <c r="O30" s="55"/>
      <c r="P30" s="1"/>
      <c r="Q30" s="1"/>
      <c r="R30" s="1"/>
      <c r="S30" s="1"/>
      <c r="T30" s="1"/>
      <c r="U30" s="1"/>
      <c r="V30" s="1"/>
      <c r="W30" s="3"/>
      <c r="X30" s="3"/>
    </row>
    <row r="31" spans="2:24" ht="27.5" customHeight="1" x14ac:dyDescent="0.2">
      <c r="B31" s="162" t="s">
        <v>150</v>
      </c>
      <c r="C31" s="162"/>
      <c r="D31" s="162"/>
      <c r="E31" s="163"/>
      <c r="F31" s="58"/>
      <c r="G31" s="58"/>
      <c r="H31" s="58"/>
      <c r="I31" s="58"/>
      <c r="J31" s="58"/>
      <c r="K31" s="58"/>
      <c r="L31" s="58"/>
      <c r="M31" s="58"/>
      <c r="N31" s="61"/>
      <c r="O31" s="62"/>
    </row>
    <row r="32" spans="2:24" ht="24" customHeight="1" x14ac:dyDescent="0.2">
      <c r="B32" s="147"/>
      <c r="C32" s="147"/>
      <c r="D32" s="147"/>
      <c r="E32" s="144"/>
      <c r="F32" s="58"/>
      <c r="G32" s="58" t="s">
        <v>151</v>
      </c>
      <c r="H32" s="58"/>
      <c r="I32" s="58"/>
      <c r="J32" s="58"/>
      <c r="K32" s="58"/>
      <c r="L32" s="58"/>
      <c r="M32" s="58"/>
      <c r="N32" s="61"/>
      <c r="O32" s="62"/>
    </row>
    <row r="33" spans="2:15" ht="19.25" customHeight="1" x14ac:dyDescent="0.2">
      <c r="B33" s="147"/>
      <c r="C33" s="147"/>
      <c r="D33" s="147"/>
      <c r="E33" s="144"/>
      <c r="F33" s="58"/>
      <c r="G33" s="58"/>
      <c r="H33" s="58"/>
      <c r="I33" s="58"/>
      <c r="J33" s="58"/>
      <c r="K33" s="58"/>
      <c r="L33" s="58"/>
      <c r="M33" s="58"/>
      <c r="N33" s="61"/>
      <c r="O33" s="62"/>
    </row>
    <row r="34" spans="2:15" ht="19.25" customHeight="1" x14ac:dyDescent="0.2">
      <c r="B34" s="147"/>
      <c r="C34" s="147"/>
      <c r="D34" s="147"/>
      <c r="E34" s="144"/>
      <c r="F34" s="58"/>
      <c r="G34" s="59" t="s">
        <v>90</v>
      </c>
      <c r="H34" s="58">
        <f>+COUNTIF(Tabla1[Condición Vulnerabilidad en el Hogar],'5. Consolidado'!G34)</f>
        <v>8</v>
      </c>
      <c r="I34" s="60">
        <f>H34/SUM($H$34:$H$38)</f>
        <v>0.29629629629629628</v>
      </c>
      <c r="J34" s="58"/>
      <c r="K34" s="58"/>
      <c r="L34" s="58"/>
      <c r="M34" s="58"/>
      <c r="N34" s="61"/>
      <c r="O34" s="62"/>
    </row>
    <row r="35" spans="2:15" ht="17" customHeight="1" x14ac:dyDescent="0.2">
      <c r="B35" s="147"/>
      <c r="C35" s="147"/>
      <c r="D35" s="147"/>
      <c r="E35" s="144"/>
      <c r="F35" s="58"/>
      <c r="G35" s="53" t="s">
        <v>95</v>
      </c>
      <c r="H35" s="58">
        <f>+COUNTIF(Tabla1[Condición Vulnerabilidad en el Hogar],'5. Consolidado'!G35)</f>
        <v>2</v>
      </c>
      <c r="I35" s="60">
        <f>H35/SUM($H$34:$H$38)</f>
        <v>7.407407407407407E-2</v>
      </c>
      <c r="J35" s="58"/>
      <c r="K35" s="58"/>
      <c r="L35" s="58"/>
      <c r="M35" s="58"/>
      <c r="N35" s="61"/>
      <c r="O35" s="62"/>
    </row>
    <row r="36" spans="2:15" ht="18.5" customHeight="1" x14ac:dyDescent="0.2">
      <c r="B36" s="147"/>
      <c r="C36" s="147"/>
      <c r="D36" s="147"/>
      <c r="E36" s="144"/>
      <c r="F36" s="58"/>
      <c r="G36" s="59" t="s">
        <v>100</v>
      </c>
      <c r="H36" s="58">
        <f>+COUNTIF(Tabla1[Condición Vulnerabilidad en el Hogar],'5. Consolidado'!G36)</f>
        <v>1</v>
      </c>
      <c r="I36" s="60">
        <f>H36/SUM($H$34:$H$38)</f>
        <v>3.7037037037037035E-2</v>
      </c>
      <c r="J36" s="58"/>
      <c r="K36" s="58"/>
      <c r="L36" s="58"/>
      <c r="M36" s="58"/>
      <c r="N36" s="61"/>
      <c r="O36" s="62"/>
    </row>
    <row r="37" spans="2:15" x14ac:dyDescent="0.2">
      <c r="B37" s="147"/>
      <c r="C37" s="147"/>
      <c r="D37" s="147"/>
      <c r="E37" s="144"/>
      <c r="F37" s="58"/>
      <c r="G37" s="53" t="s">
        <v>91</v>
      </c>
      <c r="H37" s="58">
        <f>+COUNTIF(Tabla1[Condición Vulnerabilidad en el Hogar],'5. Consolidado'!G37)</f>
        <v>6</v>
      </c>
      <c r="I37" s="60">
        <f>H37/SUM($H$34:$H$38)</f>
        <v>0.22222222222222221</v>
      </c>
      <c r="J37" s="58"/>
      <c r="K37" s="58"/>
      <c r="L37" s="58"/>
      <c r="M37" s="58"/>
      <c r="N37" s="61"/>
      <c r="O37" s="62"/>
    </row>
    <row r="38" spans="2:15" x14ac:dyDescent="0.2">
      <c r="B38" s="147"/>
      <c r="C38" s="147"/>
      <c r="D38" s="147"/>
      <c r="E38" s="144"/>
      <c r="F38" s="58"/>
      <c r="G38" s="59" t="s">
        <v>96</v>
      </c>
      <c r="H38" s="58">
        <f>+COUNTIF(Tabla1[Condición Vulnerabilidad en el Hogar],'5. Consolidado'!G38)</f>
        <v>10</v>
      </c>
      <c r="I38" s="60">
        <f>H38/SUM($H$34:$H$38)</f>
        <v>0.37037037037037035</v>
      </c>
      <c r="J38" s="58"/>
      <c r="K38" s="58"/>
      <c r="L38" s="58"/>
      <c r="M38" s="58"/>
      <c r="N38" s="61"/>
      <c r="O38" s="62"/>
    </row>
    <row r="39" spans="2:15" x14ac:dyDescent="0.2">
      <c r="B39" s="147"/>
      <c r="C39" s="147"/>
      <c r="D39" s="147"/>
      <c r="E39" s="144"/>
      <c r="F39" s="58"/>
      <c r="G39" s="58"/>
      <c r="H39" s="58"/>
      <c r="I39" s="58"/>
      <c r="J39" s="58"/>
      <c r="K39" s="63">
        <f>+I34+I43</f>
        <v>0.29629629629629628</v>
      </c>
      <c r="L39" s="63">
        <f>K39/SUM($K$39:$K$43)</f>
        <v>0.42105263157894735</v>
      </c>
      <c r="M39" s="58"/>
      <c r="N39" s="61"/>
      <c r="O39" s="62"/>
    </row>
    <row r="40" spans="2:15" x14ac:dyDescent="0.2">
      <c r="B40" s="147"/>
      <c r="C40" s="147"/>
      <c r="D40" s="147"/>
      <c r="E40" s="144"/>
      <c r="F40" s="58"/>
      <c r="G40" s="58"/>
      <c r="H40" s="58"/>
      <c r="I40" s="58"/>
      <c r="J40" s="58"/>
      <c r="K40" s="63">
        <f t="shared" ref="K40:K42" si="1">+I35+I44</f>
        <v>7.407407407407407E-2</v>
      </c>
      <c r="L40" s="63">
        <f>K40/SUM($K$39:$K$43)</f>
        <v>0.10526315789473684</v>
      </c>
      <c r="M40" s="58"/>
      <c r="N40" s="61"/>
      <c r="O40" s="62"/>
    </row>
    <row r="41" spans="2:15" x14ac:dyDescent="0.2">
      <c r="B41" s="147"/>
      <c r="C41" s="147"/>
      <c r="D41" s="147"/>
      <c r="E41" s="144"/>
      <c r="F41" s="58"/>
      <c r="G41" s="58" t="s">
        <v>82</v>
      </c>
      <c r="H41" s="58"/>
      <c r="I41" s="58"/>
      <c r="J41" s="58"/>
      <c r="K41" s="63">
        <f t="shared" si="1"/>
        <v>3.7037037037037035E-2</v>
      </c>
      <c r="L41" s="63">
        <f>K41/SUM($K$39:$K$43)</f>
        <v>5.2631578947368418E-2</v>
      </c>
      <c r="M41" s="58"/>
      <c r="N41" s="61"/>
      <c r="O41" s="62"/>
    </row>
    <row r="42" spans="2:15" x14ac:dyDescent="0.2">
      <c r="B42" s="147"/>
      <c r="C42" s="147"/>
      <c r="D42" s="147"/>
      <c r="E42" s="144"/>
      <c r="F42" s="58"/>
      <c r="G42" s="58"/>
      <c r="H42" s="58"/>
      <c r="I42" s="58"/>
      <c r="J42" s="58"/>
      <c r="K42" s="63">
        <f t="shared" si="1"/>
        <v>0.29629629629629628</v>
      </c>
      <c r="L42" s="63">
        <f>K42/SUM($K$39:$K$43)</f>
        <v>0.42105263157894735</v>
      </c>
      <c r="M42" s="58"/>
      <c r="N42" s="61"/>
      <c r="O42" s="62"/>
    </row>
    <row r="43" spans="2:15" x14ac:dyDescent="0.2">
      <c r="B43" s="147"/>
      <c r="C43" s="147"/>
      <c r="D43" s="147"/>
      <c r="E43" s="144"/>
      <c r="F43" s="58"/>
      <c r="G43" s="59" t="s">
        <v>90</v>
      </c>
      <c r="H43" s="58">
        <f>+COUNTIF(Tabla1[Condición Vulnerabilidad en el Hogar2],'5. Consolidado'!G43)</f>
        <v>0</v>
      </c>
      <c r="I43" s="60">
        <f>H43/SUM($H$43:$H$47)</f>
        <v>0</v>
      </c>
      <c r="J43" s="58"/>
      <c r="K43" s="63"/>
      <c r="L43" s="63"/>
      <c r="M43" s="58"/>
      <c r="N43" s="61"/>
      <c r="O43" s="62"/>
    </row>
    <row r="44" spans="2:15" x14ac:dyDescent="0.2">
      <c r="B44" s="147"/>
      <c r="C44" s="147"/>
      <c r="D44" s="147"/>
      <c r="E44" s="144"/>
      <c r="F44" s="58"/>
      <c r="G44" s="53" t="s">
        <v>95</v>
      </c>
      <c r="H44" s="58">
        <f>+COUNTIF(Tabla1[Condición Vulnerabilidad en el Hogar2],'5. Consolidado'!G44)</f>
        <v>0</v>
      </c>
      <c r="I44" s="60">
        <f>H44/SUM($H$34:$H$38)</f>
        <v>0</v>
      </c>
      <c r="J44" s="58"/>
      <c r="K44" s="63"/>
      <c r="L44" s="58"/>
      <c r="M44" s="58"/>
      <c r="N44" s="61"/>
      <c r="O44" s="62"/>
    </row>
    <row r="45" spans="2:15" ht="19" x14ac:dyDescent="0.25">
      <c r="B45" s="144"/>
      <c r="C45" s="145"/>
      <c r="D45" s="145"/>
      <c r="E45" s="145"/>
      <c r="F45" s="58"/>
      <c r="G45" s="59" t="s">
        <v>100</v>
      </c>
      <c r="H45" s="58">
        <f>+COUNTIF(Tabla1[Condición Vulnerabilidad en el Hogar2],'5. Consolidado'!G45)</f>
        <v>0</v>
      </c>
      <c r="I45" s="60">
        <f>H45/SUM($H$34:$H$38)</f>
        <v>0</v>
      </c>
      <c r="J45" s="58"/>
      <c r="K45" s="63"/>
      <c r="L45" s="58"/>
      <c r="M45" s="58"/>
      <c r="N45" s="61"/>
      <c r="O45" s="62"/>
    </row>
    <row r="46" spans="2:15" ht="27" customHeight="1" x14ac:dyDescent="0.2">
      <c r="B46" s="162" t="s">
        <v>152</v>
      </c>
      <c r="C46" s="162"/>
      <c r="D46" s="162"/>
      <c r="E46" s="163"/>
      <c r="F46" s="58"/>
      <c r="G46" s="53" t="s">
        <v>91</v>
      </c>
      <c r="H46" s="58">
        <f>+COUNTIF(Tabla1[Condición Vulnerabilidad en el Hogar2],'5. Consolidado'!G46)</f>
        <v>2</v>
      </c>
      <c r="I46" s="60">
        <f>H46/SUM($H$34:$H$38)</f>
        <v>7.407407407407407E-2</v>
      </c>
      <c r="J46" s="58"/>
      <c r="K46" s="58"/>
      <c r="L46" s="58"/>
      <c r="M46" s="58"/>
      <c r="N46" s="61"/>
      <c r="O46" s="62"/>
    </row>
    <row r="47" spans="2:15" x14ac:dyDescent="0.2">
      <c r="B47" s="147"/>
      <c r="C47" s="147"/>
      <c r="D47" s="147"/>
      <c r="E47" s="144"/>
      <c r="F47" s="58"/>
      <c r="G47" s="59" t="s">
        <v>96</v>
      </c>
      <c r="H47" s="58">
        <f>+COUNTIF(Tabla1[Condición Vulnerabilidad en el Hogar2],'5. Consolidado'!G47)</f>
        <v>25</v>
      </c>
      <c r="I47" s="60">
        <f>H47/SUM($H$34:$H$38)</f>
        <v>0.92592592592592593</v>
      </c>
      <c r="J47" s="58"/>
      <c r="K47" s="58"/>
      <c r="L47" s="58"/>
      <c r="M47" s="58"/>
      <c r="N47" s="61"/>
      <c r="O47" s="62"/>
    </row>
    <row r="48" spans="2:15" x14ac:dyDescent="0.2">
      <c r="B48" s="147"/>
      <c r="C48" s="147"/>
      <c r="D48" s="147"/>
      <c r="E48" s="144"/>
      <c r="F48" s="58"/>
      <c r="G48" s="58"/>
      <c r="H48" s="58"/>
      <c r="I48" s="58"/>
      <c r="J48" s="58"/>
      <c r="K48" s="58"/>
      <c r="L48" s="58"/>
      <c r="M48" s="58"/>
      <c r="N48" s="61"/>
      <c r="O48" s="62"/>
    </row>
    <row r="49" spans="2:15" x14ac:dyDescent="0.2">
      <c r="B49" s="147"/>
      <c r="C49" s="147"/>
      <c r="D49" s="147"/>
      <c r="E49" s="144"/>
      <c r="F49" s="58"/>
      <c r="G49" s="58"/>
      <c r="H49" s="58"/>
      <c r="I49" s="58"/>
      <c r="J49" s="58"/>
      <c r="K49" s="58"/>
      <c r="L49" s="58"/>
      <c r="M49" s="58"/>
      <c r="N49" s="61"/>
      <c r="O49" s="62"/>
    </row>
    <row r="50" spans="2:15" x14ac:dyDescent="0.2">
      <c r="B50" s="147"/>
      <c r="C50" s="147"/>
      <c r="D50" s="147"/>
      <c r="E50" s="144"/>
      <c r="F50" s="58"/>
      <c r="G50" s="58"/>
      <c r="H50" s="58"/>
      <c r="I50" s="58"/>
      <c r="J50" s="58"/>
      <c r="K50" s="58"/>
      <c r="L50" s="58"/>
      <c r="M50" s="58"/>
      <c r="N50" s="61"/>
      <c r="O50" s="62"/>
    </row>
    <row r="51" spans="2:15" x14ac:dyDescent="0.2">
      <c r="B51" s="147"/>
      <c r="C51" s="147"/>
      <c r="D51" s="147"/>
      <c r="E51" s="144"/>
      <c r="F51" s="58"/>
      <c r="G51" s="58"/>
      <c r="H51" s="58"/>
      <c r="I51" s="58"/>
      <c r="J51" s="58"/>
      <c r="K51" s="58"/>
      <c r="L51" s="58"/>
      <c r="M51" s="58"/>
      <c r="N51" s="61"/>
      <c r="O51" s="62"/>
    </row>
    <row r="52" spans="2:15" x14ac:dyDescent="0.2">
      <c r="B52" s="147"/>
      <c r="C52" s="147"/>
      <c r="D52" s="147"/>
      <c r="E52" s="144"/>
      <c r="F52" s="58"/>
      <c r="G52" s="58"/>
      <c r="H52" s="58"/>
      <c r="I52" s="58"/>
      <c r="J52" s="58"/>
      <c r="K52" s="58"/>
      <c r="L52" s="58"/>
      <c r="M52" s="58"/>
      <c r="N52" s="61"/>
      <c r="O52" s="62"/>
    </row>
    <row r="53" spans="2:15" x14ac:dyDescent="0.2">
      <c r="B53" s="147"/>
      <c r="C53" s="147"/>
      <c r="D53" s="147"/>
      <c r="E53" s="144"/>
      <c r="F53" s="58"/>
      <c r="G53" s="58"/>
      <c r="H53" s="58"/>
      <c r="I53" s="58"/>
      <c r="J53" s="58"/>
      <c r="K53" s="58"/>
      <c r="L53" s="58"/>
      <c r="M53" s="58"/>
      <c r="N53" s="61"/>
      <c r="O53" s="62"/>
    </row>
    <row r="54" spans="2:15" x14ac:dyDescent="0.2">
      <c r="B54" s="147"/>
      <c r="C54" s="147"/>
      <c r="D54" s="147"/>
      <c r="E54" s="144"/>
      <c r="F54" s="58"/>
      <c r="G54" s="58"/>
      <c r="H54" s="58"/>
      <c r="I54" s="58"/>
      <c r="J54" s="58"/>
      <c r="K54" s="58"/>
      <c r="L54" s="58"/>
      <c r="M54" s="58"/>
      <c r="N54" s="61"/>
      <c r="O54" s="62"/>
    </row>
    <row r="55" spans="2:15" x14ac:dyDescent="0.2">
      <c r="B55" s="147"/>
      <c r="C55" s="147"/>
      <c r="D55" s="147"/>
      <c r="E55" s="144"/>
      <c r="F55" s="58"/>
      <c r="G55" s="58"/>
      <c r="H55" s="58"/>
      <c r="I55" s="58"/>
      <c r="J55" s="58"/>
      <c r="K55" s="58"/>
      <c r="L55" s="58"/>
      <c r="M55" s="58"/>
      <c r="N55" s="61"/>
      <c r="O55" s="62"/>
    </row>
    <row r="56" spans="2:15" x14ac:dyDescent="0.2">
      <c r="B56" s="147"/>
      <c r="C56" s="147"/>
      <c r="D56" s="147"/>
      <c r="E56" s="144"/>
      <c r="F56" s="58"/>
      <c r="G56" s="58"/>
      <c r="H56" s="58"/>
      <c r="I56" s="58"/>
      <c r="J56" s="58"/>
      <c r="K56" s="58"/>
      <c r="L56" s="58"/>
      <c r="M56" s="58"/>
      <c r="N56" s="61"/>
      <c r="O56" s="62"/>
    </row>
    <row r="57" spans="2:15" x14ac:dyDescent="0.2">
      <c r="B57" s="147"/>
      <c r="C57" s="147"/>
      <c r="D57" s="147"/>
      <c r="E57" s="144"/>
      <c r="F57" s="58"/>
      <c r="G57" s="58"/>
      <c r="H57" s="58"/>
      <c r="I57" s="58"/>
      <c r="J57" s="58"/>
      <c r="K57" s="58"/>
      <c r="L57" s="58"/>
      <c r="M57" s="58"/>
      <c r="N57" s="61"/>
      <c r="O57" s="62"/>
    </row>
    <row r="58" spans="2:15" x14ac:dyDescent="0.2">
      <c r="B58" s="147"/>
      <c r="C58" s="147"/>
      <c r="D58" s="147"/>
      <c r="E58" s="144"/>
      <c r="F58" s="58"/>
      <c r="G58" s="58"/>
      <c r="H58" s="58"/>
      <c r="I58" s="58"/>
      <c r="J58" s="58"/>
      <c r="K58" s="58"/>
      <c r="L58" s="58"/>
      <c r="M58" s="58"/>
      <c r="N58" s="61"/>
      <c r="O58" s="62"/>
    </row>
    <row r="59" spans="2:15" x14ac:dyDescent="0.2">
      <c r="B59" s="147"/>
      <c r="C59" s="147"/>
      <c r="D59" s="147"/>
      <c r="E59" s="144"/>
      <c r="F59" s="58"/>
      <c r="G59" s="58"/>
      <c r="H59" s="58"/>
      <c r="I59" s="58"/>
      <c r="J59" s="58"/>
      <c r="K59" s="58"/>
      <c r="L59" s="58"/>
      <c r="M59" s="58"/>
      <c r="N59" s="61"/>
      <c r="O59" s="62"/>
    </row>
    <row r="60" spans="2:15" x14ac:dyDescent="0.2">
      <c r="B60" s="147"/>
      <c r="C60" s="147"/>
      <c r="D60" s="147"/>
      <c r="E60" s="144"/>
      <c r="F60" s="58"/>
      <c r="G60" s="58"/>
      <c r="H60" s="58"/>
      <c r="I60" s="58"/>
      <c r="J60" s="58"/>
      <c r="K60" s="58"/>
      <c r="L60" s="58"/>
      <c r="M60" s="58"/>
      <c r="N60" s="61"/>
      <c r="O60" s="62"/>
    </row>
    <row r="61" spans="2:15" x14ac:dyDescent="0.2">
      <c r="B61" s="147"/>
      <c r="C61" s="147"/>
      <c r="D61" s="147"/>
      <c r="E61" s="144"/>
      <c r="F61" s="58"/>
      <c r="G61" s="58"/>
      <c r="H61" s="58"/>
      <c r="I61" s="58"/>
      <c r="J61" s="58"/>
      <c r="K61" s="58"/>
      <c r="L61" s="58"/>
      <c r="M61" s="58"/>
      <c r="N61" s="61"/>
      <c r="O61" s="62"/>
    </row>
    <row r="62" spans="2:15" x14ac:dyDescent="0.2">
      <c r="B62" s="147"/>
      <c r="C62" s="147"/>
      <c r="D62" s="147"/>
      <c r="E62" s="144"/>
      <c r="F62" s="58"/>
      <c r="G62" s="58"/>
      <c r="H62" s="58"/>
      <c r="I62" s="58"/>
      <c r="J62" s="58"/>
      <c r="K62" s="58"/>
      <c r="L62" s="58"/>
      <c r="M62" s="58"/>
      <c r="N62" s="61"/>
      <c r="O62" s="62"/>
    </row>
    <row r="63" spans="2:15" x14ac:dyDescent="0.2">
      <c r="B63" s="147"/>
      <c r="C63" s="147"/>
      <c r="D63" s="147"/>
      <c r="E63" s="144"/>
      <c r="F63" s="61"/>
      <c r="G63" s="61"/>
      <c r="H63" s="61"/>
      <c r="I63" s="61"/>
      <c r="J63" s="61"/>
      <c r="K63" s="61"/>
      <c r="L63" s="61"/>
      <c r="M63" s="61"/>
      <c r="N63" s="61"/>
      <c r="O63" s="62"/>
    </row>
    <row r="64" spans="2:15" ht="19" x14ac:dyDescent="0.2">
      <c r="B64" s="162" t="s">
        <v>153</v>
      </c>
      <c r="C64" s="162"/>
      <c r="D64" s="162"/>
      <c r="E64" s="163"/>
      <c r="F64" s="45"/>
      <c r="G64" s="45"/>
      <c r="H64" s="45"/>
      <c r="I64" s="45"/>
      <c r="J64" s="45"/>
      <c r="K64" s="45"/>
      <c r="L64" s="45"/>
      <c r="M64" s="45"/>
      <c r="N64" s="45"/>
    </row>
    <row r="65" spans="2:14" ht="14.5" customHeight="1" x14ac:dyDescent="0.2">
      <c r="B65" s="138"/>
      <c r="C65" s="139"/>
      <c r="D65" s="139"/>
      <c r="E65" s="139"/>
      <c r="F65" s="45"/>
      <c r="G65" s="45"/>
      <c r="H65" s="45"/>
      <c r="I65" s="45"/>
      <c r="J65" s="45"/>
      <c r="K65" s="45"/>
      <c r="L65" s="45"/>
      <c r="M65" s="45"/>
      <c r="N65" s="45"/>
    </row>
    <row r="66" spans="2:14" ht="14.5" customHeight="1" x14ac:dyDescent="0.2">
      <c r="B66" s="140"/>
      <c r="C66" s="141"/>
      <c r="D66" s="141"/>
      <c r="E66" s="141"/>
      <c r="F66" s="45"/>
      <c r="G66" s="45"/>
      <c r="H66" s="45"/>
      <c r="I66" s="45"/>
      <c r="J66" s="45"/>
      <c r="K66" s="45"/>
      <c r="L66" s="45"/>
      <c r="M66" s="45"/>
      <c r="N66" s="45"/>
    </row>
    <row r="67" spans="2:14" ht="14.5" customHeight="1" x14ac:dyDescent="0.2">
      <c r="B67" s="140"/>
      <c r="C67" s="141"/>
      <c r="D67" s="141"/>
      <c r="E67" s="141"/>
      <c r="F67" s="45"/>
      <c r="G67" s="45"/>
      <c r="H67" s="45"/>
      <c r="I67" s="45"/>
      <c r="J67" s="45"/>
      <c r="K67" s="45"/>
      <c r="L67" s="45"/>
      <c r="M67" s="45"/>
      <c r="N67" s="45"/>
    </row>
    <row r="68" spans="2:14" ht="14.5" customHeight="1" x14ac:dyDescent="0.2">
      <c r="B68" s="140"/>
      <c r="C68" s="141"/>
      <c r="D68" s="141"/>
      <c r="E68" s="141"/>
      <c r="F68" s="45"/>
      <c r="G68" s="45"/>
      <c r="H68" s="45"/>
      <c r="I68" s="45"/>
      <c r="J68" s="45"/>
      <c r="K68" s="45"/>
      <c r="L68" s="45"/>
      <c r="M68" s="45"/>
      <c r="N68" s="45"/>
    </row>
    <row r="69" spans="2:14" ht="14.5" customHeight="1" x14ac:dyDescent="0.2">
      <c r="B69" s="140"/>
      <c r="C69" s="141"/>
      <c r="D69" s="141"/>
      <c r="E69" s="141"/>
      <c r="F69" s="45"/>
      <c r="G69" s="45"/>
      <c r="H69" s="45"/>
      <c r="I69" s="45"/>
      <c r="J69" s="45"/>
      <c r="K69" s="45"/>
      <c r="L69" s="45"/>
      <c r="M69" s="45"/>
      <c r="N69" s="45"/>
    </row>
    <row r="70" spans="2:14" ht="14.5" customHeight="1" x14ac:dyDescent="0.2">
      <c r="B70" s="140"/>
      <c r="C70" s="141"/>
      <c r="D70" s="141"/>
      <c r="E70" s="141"/>
      <c r="F70" s="45"/>
      <c r="G70" s="45"/>
      <c r="H70" s="45"/>
      <c r="I70" s="45"/>
      <c r="J70" s="45"/>
      <c r="K70" s="45"/>
      <c r="L70" s="45"/>
      <c r="M70" s="45"/>
      <c r="N70" s="45"/>
    </row>
    <row r="71" spans="2:14" ht="14.5" customHeight="1" x14ac:dyDescent="0.2">
      <c r="B71" s="140"/>
      <c r="C71" s="141"/>
      <c r="D71" s="141"/>
      <c r="E71" s="141"/>
      <c r="F71" s="45"/>
      <c r="G71" s="45"/>
      <c r="H71" s="45"/>
      <c r="I71" s="45"/>
      <c r="J71" s="45"/>
      <c r="K71" s="45"/>
      <c r="L71" s="45"/>
      <c r="M71" s="45"/>
      <c r="N71" s="45"/>
    </row>
    <row r="72" spans="2:14" ht="14.5" customHeight="1" x14ac:dyDescent="0.2">
      <c r="B72" s="140"/>
      <c r="C72" s="141"/>
      <c r="D72" s="141"/>
      <c r="E72" s="141"/>
      <c r="F72" s="45"/>
      <c r="G72" s="45"/>
      <c r="H72" s="45"/>
      <c r="I72" s="45"/>
      <c r="J72" s="45"/>
      <c r="K72" s="45"/>
      <c r="L72" s="45"/>
      <c r="M72" s="45"/>
      <c r="N72" s="45"/>
    </row>
    <row r="73" spans="2:14" ht="14.5" customHeight="1" x14ac:dyDescent="0.2">
      <c r="B73" s="140"/>
      <c r="C73" s="141"/>
      <c r="D73" s="141"/>
      <c r="E73" s="141"/>
      <c r="F73" s="45"/>
      <c r="G73" s="45"/>
      <c r="H73" s="45"/>
      <c r="I73" s="45"/>
      <c r="J73" s="45"/>
      <c r="K73" s="45"/>
      <c r="L73" s="45"/>
      <c r="M73" s="45"/>
      <c r="N73" s="45"/>
    </row>
    <row r="74" spans="2:14" ht="14.5" customHeight="1" x14ac:dyDescent="0.2">
      <c r="B74" s="140"/>
      <c r="C74" s="141"/>
      <c r="D74" s="141"/>
      <c r="E74" s="141"/>
      <c r="F74" s="45"/>
      <c r="G74" s="45"/>
      <c r="H74" s="45"/>
      <c r="I74" s="45"/>
      <c r="J74" s="45"/>
      <c r="K74" s="45"/>
      <c r="L74" s="45"/>
      <c r="M74" s="45"/>
      <c r="N74" s="45"/>
    </row>
    <row r="75" spans="2:14" ht="14.5" customHeight="1" x14ac:dyDescent="0.2">
      <c r="B75" s="140"/>
      <c r="C75" s="141"/>
      <c r="D75" s="141"/>
      <c r="E75" s="141"/>
      <c r="F75" s="45"/>
      <c r="G75" s="45"/>
      <c r="H75" s="45"/>
      <c r="I75" s="45"/>
      <c r="J75" s="45"/>
      <c r="K75" s="45"/>
      <c r="L75" s="45"/>
      <c r="M75" s="45"/>
      <c r="N75" s="45"/>
    </row>
    <row r="76" spans="2:14" ht="14.5" customHeight="1" x14ac:dyDescent="0.2">
      <c r="B76" s="140"/>
      <c r="C76" s="141"/>
      <c r="D76" s="141"/>
      <c r="E76" s="141"/>
      <c r="F76" s="45"/>
      <c r="G76" s="45"/>
      <c r="H76" s="45"/>
      <c r="I76" s="45"/>
      <c r="J76" s="45"/>
      <c r="K76" s="45"/>
      <c r="L76" s="45"/>
      <c r="M76" s="45"/>
      <c r="N76" s="45"/>
    </row>
    <row r="77" spans="2:14" ht="14.5" customHeight="1" x14ac:dyDescent="0.2">
      <c r="B77" s="140"/>
      <c r="C77" s="141"/>
      <c r="D77" s="141"/>
      <c r="E77" s="141"/>
    </row>
    <row r="78" spans="2:14" ht="14.5" customHeight="1" x14ac:dyDescent="0.2">
      <c r="B78" s="140"/>
      <c r="C78" s="141"/>
      <c r="D78" s="141"/>
      <c r="E78" s="141"/>
    </row>
    <row r="79" spans="2:14" ht="14.5" customHeight="1" x14ac:dyDescent="0.2">
      <c r="B79" s="140"/>
      <c r="C79" s="141"/>
      <c r="D79" s="141"/>
      <c r="E79" s="141"/>
    </row>
    <row r="80" spans="2:14" ht="14.5" customHeight="1" x14ac:dyDescent="0.2">
      <c r="B80" s="140"/>
      <c r="C80" s="141"/>
      <c r="D80" s="141"/>
      <c r="E80" s="141"/>
    </row>
    <row r="81" spans="2:5" ht="14.5" customHeight="1" x14ac:dyDescent="0.2">
      <c r="B81" s="140"/>
      <c r="C81" s="141"/>
      <c r="D81" s="141"/>
      <c r="E81" s="141"/>
    </row>
    <row r="82" spans="2:5" ht="8" customHeight="1" x14ac:dyDescent="0.2">
      <c r="B82" s="142"/>
      <c r="C82" s="143"/>
      <c r="D82" s="143"/>
      <c r="E82" s="143"/>
    </row>
    <row r="83" spans="2:5" ht="21" customHeight="1" x14ac:dyDescent="0.25">
      <c r="B83" s="144"/>
      <c r="C83" s="145"/>
      <c r="D83" s="145"/>
      <c r="E83" s="146"/>
    </row>
    <row r="84" spans="2:5" ht="18" customHeight="1" x14ac:dyDescent="0.25">
      <c r="B84" s="71"/>
      <c r="C84" s="72"/>
      <c r="D84" s="72"/>
      <c r="E84" s="73"/>
    </row>
    <row r="85" spans="2:5" ht="61.25" customHeight="1" x14ac:dyDescent="0.25">
      <c r="B85" s="144" t="s">
        <v>154</v>
      </c>
      <c r="C85" s="145"/>
      <c r="D85" s="145" t="s">
        <v>155</v>
      </c>
      <c r="E85" s="146"/>
    </row>
    <row r="86" spans="2:5" ht="42.5" customHeight="1" x14ac:dyDescent="0.25">
      <c r="B86" s="144"/>
      <c r="C86" s="145"/>
      <c r="D86" s="145"/>
      <c r="E86" s="146"/>
    </row>
  </sheetData>
  <mergeCells count="34">
    <mergeCell ref="B1:E2"/>
    <mergeCell ref="B64:E64"/>
    <mergeCell ref="B15:C20"/>
    <mergeCell ref="B22:C30"/>
    <mergeCell ref="D22:E30"/>
    <mergeCell ref="B14:C14"/>
    <mergeCell ref="B21:E21"/>
    <mergeCell ref="D15:E20"/>
    <mergeCell ref="B3:E3"/>
    <mergeCell ref="B31:E31"/>
    <mergeCell ref="B32:E44"/>
    <mergeCell ref="B46:E46"/>
    <mergeCell ref="B10:C10"/>
    <mergeCell ref="B11:C11"/>
    <mergeCell ref="B12:C12"/>
    <mergeCell ref="B4:E4"/>
    <mergeCell ref="B47:E63"/>
    <mergeCell ref="B5:E5"/>
    <mergeCell ref="D6:E6"/>
    <mergeCell ref="B13:C13"/>
    <mergeCell ref="D13:E13"/>
    <mergeCell ref="B45:E45"/>
    <mergeCell ref="D10:E10"/>
    <mergeCell ref="D11:E11"/>
    <mergeCell ref="D12:E12"/>
    <mergeCell ref="B6:C6"/>
    <mergeCell ref="B7:E7"/>
    <mergeCell ref="B8:E8"/>
    <mergeCell ref="B9:E9"/>
    <mergeCell ref="B65:E82"/>
    <mergeCell ref="B83:E83"/>
    <mergeCell ref="B86:E86"/>
    <mergeCell ref="B85:C85"/>
    <mergeCell ref="D85:E85"/>
  </mergeCells>
  <dataValidations count="3">
    <dataValidation type="whole" allowBlank="1" showInputMessage="1" showErrorMessage="1" sqref="J13:X30" xr:uid="{DB3CF3A5-472D-40C1-B6D7-E69E843E974D}">
      <formula1>1</formula1>
      <formula2>100</formula2>
    </dataValidation>
    <dataValidation type="list" allowBlank="1" showInputMessage="1" showErrorMessage="1" sqref="G15:G16" xr:uid="{AF2A71B2-3E8D-4B70-96CD-F358F97B7830}">
      <formula1>"Hombre,Mujer"</formula1>
    </dataValidation>
    <dataValidation type="list" allowBlank="1" showInputMessage="1" showErrorMessage="1" sqref="G34:G38 G43:G47" xr:uid="{9D9EDBE6-9422-4719-ABAA-CC11EA986F59}">
      <formula1>"Adultos mayores,Población discapacitada,Población LGBTI,Víctimas del conflicto,Ninguna"</formula1>
    </dataValidation>
  </dataValidations>
  <pageMargins left="0.7" right="0.7" top="0.75" bottom="0.75" header="0.3" footer="0.3"/>
  <pageSetup scale="54" orientation="portrait" r:id="rId1"/>
  <colBreaks count="1" manualBreakCount="1">
    <brk id="5" max="24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85E8AE-506D-485D-AA68-6D8ECF9D2882}">
          <x14:formula1>
            <xm:f>LISTAS!$A$8:$A$35</xm:f>
          </x14:formula1>
          <xm:sqref>F11:I11 B11 D11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E9A4-DFB9-4C46-B26B-F1717594870C}">
  <dimension ref="A7:N407"/>
  <sheetViews>
    <sheetView zoomScale="80" zoomScaleNormal="80" workbookViewId="0">
      <selection activeCell="C18" sqref="C18"/>
    </sheetView>
  </sheetViews>
  <sheetFormatPr baseColWidth="10" defaultColWidth="11.5" defaultRowHeight="15" x14ac:dyDescent="0.2"/>
  <cols>
    <col min="1" max="1" width="47.83203125" customWidth="1"/>
    <col min="2" max="2" width="31.83203125" customWidth="1"/>
    <col min="3" max="3" width="24" customWidth="1"/>
    <col min="4" max="4" width="24.33203125" customWidth="1"/>
    <col min="5" max="6" width="20.6640625" customWidth="1"/>
    <col min="7" max="7" width="20.6640625" style="4" customWidth="1"/>
    <col min="8" max="9" width="26.5" customWidth="1"/>
    <col min="10" max="10" width="24.33203125" customWidth="1"/>
    <col min="12" max="12" width="23.83203125" customWidth="1"/>
    <col min="13" max="13" width="18.33203125" customWidth="1"/>
    <col min="14" max="14" width="16" customWidth="1"/>
  </cols>
  <sheetData>
    <row r="7" spans="1:14" x14ac:dyDescent="0.2">
      <c r="E7" t="s">
        <v>43</v>
      </c>
      <c r="F7" t="s">
        <v>156</v>
      </c>
      <c r="G7" s="4" t="s">
        <v>157</v>
      </c>
      <c r="H7" t="s">
        <v>48</v>
      </c>
      <c r="I7" t="s">
        <v>158</v>
      </c>
      <c r="J7" t="s">
        <v>157</v>
      </c>
      <c r="L7" t="s">
        <v>52</v>
      </c>
      <c r="M7" t="s">
        <v>159</v>
      </c>
      <c r="N7" t="s">
        <v>160</v>
      </c>
    </row>
    <row r="8" spans="1:14" x14ac:dyDescent="0.2">
      <c r="A8" s="6" t="s">
        <v>161</v>
      </c>
      <c r="B8" s="7" t="s">
        <v>162</v>
      </c>
      <c r="C8" t="str">
        <f>IF(D8&gt;0,VLOOKUP(D8,'2. Valoracion Comunitaria'!$A$13:C41,3,FALSE),"")</f>
        <v>Cultivos</v>
      </c>
      <c r="D8" t="str" cm="1">
        <f t="array" ref="D8">+IFERROR(INDEX(Tabla4[Bien afectado],MATCH(0,INDEX(COUNTIF($D$7:D7,Tabla4[Bien afectado]),),)),"")</f>
        <v xml:space="preserve">CULTIVO YUCA </v>
      </c>
      <c r="E8" t="str" cm="1">
        <f t="array" ref="E8">IF(C8&gt;0,IF(C8="Cultivos",+IFERROR(INDEX(D8:$D$106,MATCH(0,INDEX(COUNTIF($E$7:E7,D8:$D$106),),)),""),""),"")</f>
        <v xml:space="preserve">CULTIVO YUCA </v>
      </c>
      <c r="F8">
        <f>+IF(SUMIFS(Tabla4[Cantidad],Tabla4[Bien afectado],LISTAS!E8)&gt;0,SUMIFS(Tabla4[Cantidad],Tabla4[Bien afectado],LISTAS!E8),"")</f>
        <v>95</v>
      </c>
      <c r="G8" s="4">
        <f>+IF(SUMIFS(Tabla4[Estimado P y D],Tabla4[Bien afectado],LISTAS!E8)&gt;0,SUMIFS(Tabla4[Estimado P y D],Tabla4[Bien afectado],LISTAS!E8),"")</f>
        <v>29957500</v>
      </c>
      <c r="H8" t="str" cm="1">
        <f t="array" ref="H8">IF(C8="Animales",+IFERROR(INDEX($D8:D$106,MATCH(0,INDEX(COUNTIF($H$7:H7,$D8:D$106),),)),""),"")</f>
        <v/>
      </c>
      <c r="I8" s="21" t="e">
        <f>+IF(SUMIFS(Tabla4[Estimado P y D],Tabla4[Bien afectado],LISTAS!H8)&gt;0,SUMIFS(Tabla4[Cantidad],Tabla4[Bien afectado],LISTAS!H8),"")</f>
        <v>#VALUE!</v>
      </c>
      <c r="J8" s="4" t="e">
        <f>+IF(SUMIFS(Tabla4[Estimado P y D],Tabla4[Bien afectado],LISTAS!H8)&gt;0,SUMIFS(Tabla4[Estimado P y D],Tabla4[Bien afectado],LISTAS!H8),"")</f>
        <v>#VALUE!</v>
      </c>
      <c r="L8" t="str" cm="1">
        <f t="array" ref="L8">IF(C8="Herramientas y equipos",+IFERROR(INDEX($D8:D$106,MATCH(0,INDEX(COUNTIF($L$7:L7,$D8:D$106),),)),""),"")</f>
        <v/>
      </c>
      <c r="M8" t="e">
        <f>+IF(SUMIFS(Tabla4[Estimado P y D],Tabla4[Bien afectado],LISTAS!L8)&gt;0,SUMIFS(Tabla4[Cantidad],Tabla4[Bien afectado],LISTAS!L8),"")</f>
        <v>#VALUE!</v>
      </c>
      <c r="N8" s="4" t="e">
        <f>+IF(SUMIFS(Tabla4[Estimado P y D],Tabla4[Bien afectado],LISTAS!L8)&gt;0,SUMIFS(Tabla4[Estimado P y D],Tabla4[Bien afectado],LISTAS!L8),"")</f>
        <v>#VALUE!</v>
      </c>
    </row>
    <row r="9" spans="1:14" x14ac:dyDescent="0.2">
      <c r="A9" s="6" t="s">
        <v>163</v>
      </c>
      <c r="B9" s="7" t="s">
        <v>162</v>
      </c>
      <c r="C9" t="str">
        <f>IF(D9&gt;0,VLOOKUP(D9,'2. Valoracion Comunitaria'!$A$13:C42,3,FALSE),"")</f>
        <v>Animales</v>
      </c>
      <c r="D9" t="str" cm="1">
        <f t="array" ref="D9">+IFERROR(INDEX(Tabla4[Bien afectado],MATCH(0,INDEX(COUNTIF($D$7:D8,Tabla4[Bien afectado]),),)),"")</f>
        <v>RESES</v>
      </c>
      <c r="E9" t="str" cm="1">
        <f t="array" ref="E9">IF(C9&gt;0,IF(C9="Cultivos",+IFERROR(INDEX(D9:$D$106,MATCH(0,INDEX(COUNTIF($E$7:E8,D9:$D$106),),)),""),""),"")</f>
        <v/>
      </c>
      <c r="F9" t="str">
        <f>+IF(SUMIFS(Tabla4[Cantidad],Tabla4[Bien afectado],LISTAS!E9)&gt;0,SUMIFS(Tabla4[Cantidad],Tabla4[Bien afectado],LISTAS!E9),"")</f>
        <v/>
      </c>
      <c r="G9" s="4" t="e">
        <f>+IF(SUMIFS(Tabla4[Estimado P y D],Tabla4[Bien afectado],LISTAS!E9)&gt;0,SUMIFS(Tabla4[Estimado P y D],Tabla4[Bien afectado],LISTAS!E9),"")</f>
        <v>#VALUE!</v>
      </c>
      <c r="H9" t="str" cm="1">
        <f t="array" ref="H9">IF(C9="Animales",+IFERROR(INDEX($D9:D$106,MATCH(0,INDEX(COUNTIF($H$7:H8,$D9:D$106),),)),""),"")</f>
        <v>RESES</v>
      </c>
      <c r="I9" s="21">
        <f>+IF(SUMIFS(Tabla4[Estimado P y D],Tabla4[Bien afectado],LISTAS!H9)&gt;0,SUMIFS(Tabla4[Cantidad],Tabla4[Bien afectado],LISTAS!H9),"")</f>
        <v>10</v>
      </c>
      <c r="J9" s="4">
        <f>+IF(SUMIFS(Tabla4[Estimado P y D],Tabla4[Bien afectado],LISTAS!H9)&gt;0,SUMIFS(Tabla4[Estimado P y D],Tabla4[Bien afectado],LISTAS!H9),"")</f>
        <v>3300000</v>
      </c>
      <c r="L9" t="str" cm="1">
        <f t="array" ref="L9">IF(C9="Herramientas y equipos",+IFERROR(INDEX($D9:D$106,MATCH(0,INDEX(COUNTIF($L$7:L8,$D9:D$106),),)),""),"")</f>
        <v/>
      </c>
      <c r="M9" t="e">
        <f>+IF(SUMIFS(Tabla4[Estimado P y D],Tabla4[Bien afectado],LISTAS!L9)&gt;0,SUMIFS(Tabla4[Cantidad],Tabla4[Bien afectado],LISTAS!L9),"")</f>
        <v>#VALUE!</v>
      </c>
      <c r="N9" s="4" t="e">
        <f>+IF(SUMIFS(Tabla4[Estimado P y D],Tabla4[Bien afectado],LISTAS!L9)&gt;0,SUMIFS(Tabla4[Estimado P y D],Tabla4[Bien afectado],LISTAS!L9),"")</f>
        <v>#VALUE!</v>
      </c>
    </row>
    <row r="10" spans="1:14" x14ac:dyDescent="0.2">
      <c r="A10" s="6" t="s">
        <v>164</v>
      </c>
      <c r="B10" s="7" t="s">
        <v>162</v>
      </c>
      <c r="C10" t="str">
        <f>IF(D10&gt;0,VLOOKUP(D10,'2. Valoracion Comunitaria'!$A$13:C43,3,FALSE),"")</f>
        <v>Cultivos</v>
      </c>
      <c r="D10" t="str" cm="1">
        <f t="array" ref="D10">+IFERROR(INDEX(Tabla4[Bien afectado],MATCH(0,INDEX(COUNTIF($D$7:D9,Tabla4[Bien afectado]),),)),"")</f>
        <v>CULTIVO MELÓN</v>
      </c>
      <c r="E10" t="str" cm="1">
        <f t="array" ref="E10">IF(C10&gt;0,IF(C10="Cultivos",+IFERROR(INDEX(D10:$D$106,MATCH(0,INDEX(COUNTIF($E$7:E9,D10:$D$106),),)),""),""),"")</f>
        <v>CULTIVO MELÓN</v>
      </c>
      <c r="F10">
        <f>+IF(SUMIFS(Tabla4[Cantidad],Tabla4[Bien afectado],LISTAS!E10)&gt;0,SUMIFS(Tabla4[Cantidad],Tabla4[Bien afectado],LISTAS!E10),"")</f>
        <v>15</v>
      </c>
      <c r="G10" s="4">
        <f>+IF(SUMIFS(Tabla4[Estimado P y D],Tabla4[Bien afectado],LISTAS!E10)&gt;0,SUMIFS(Tabla4[Estimado P y D],Tabla4[Bien afectado],LISTAS!E10),"")</f>
        <v>14375000</v>
      </c>
      <c r="H10" t="str" cm="1">
        <f t="array" ref="H10">IF(C10="Animales",+IFERROR(INDEX($D10:D$106,MATCH(0,INDEX(COUNTIF($H$7:H9,$D10:D$106),),)),""),"")</f>
        <v/>
      </c>
      <c r="I10" s="21" t="e">
        <f>+IF(SUMIFS(Tabla4[Estimado P y D],Tabla4[Bien afectado],LISTAS!H10)&gt;0,SUMIFS(Tabla4[Cantidad],Tabla4[Bien afectado],LISTAS!H10),"")</f>
        <v>#VALUE!</v>
      </c>
      <c r="J10" s="4" t="e">
        <f>+IF(SUMIFS(Tabla4[Estimado P y D],Tabla4[Bien afectado],LISTAS!H10)&gt;0,SUMIFS(Tabla4[Estimado P y D],Tabla4[Bien afectado],LISTAS!H10),"")</f>
        <v>#VALUE!</v>
      </c>
      <c r="L10" t="str" cm="1">
        <f t="array" ref="L10">IF(C10="Herramientas y equipos",+IFERROR(INDEX($D10:D$106,MATCH(0,INDEX(COUNTIF($L$7:L9,$D10:D$106),),)),""),"")</f>
        <v/>
      </c>
      <c r="M10" t="e">
        <f>+IF(SUMIFS(Tabla4[Estimado P y D],Tabla4[Bien afectado],LISTAS!L10)&gt;0,SUMIFS(Tabla4[Cantidad],Tabla4[Bien afectado],LISTAS!L10),"")</f>
        <v>#VALUE!</v>
      </c>
      <c r="N10" s="4" t="e">
        <f>+IF(SUMIFS(Tabla4[Estimado P y D],Tabla4[Bien afectado],LISTAS!L10)&gt;0,SUMIFS(Tabla4[Estimado P y D],Tabla4[Bien afectado],LISTAS!L10),"")</f>
        <v>#VALUE!</v>
      </c>
    </row>
    <row r="11" spans="1:14" x14ac:dyDescent="0.2">
      <c r="A11" s="6" t="s">
        <v>165</v>
      </c>
      <c r="B11" s="7" t="s">
        <v>162</v>
      </c>
      <c r="C11" t="str">
        <f>IF(D11&gt;0,VLOOKUP(D11,'2. Valoracion Comunitaria'!$A$13:C44,3,FALSE),"")</f>
        <v>Cultivos</v>
      </c>
      <c r="D11" t="str" cm="1">
        <f t="array" ref="D11">+IFERROR(INDEX(Tabla4[Bien afectado],MATCH(0,INDEX(COUNTIF($D$7:D10,Tabla4[Bien afectado]),),)),"")</f>
        <v xml:space="preserve">CULTIVO PLÁTANO </v>
      </c>
      <c r="E11" t="str" cm="1">
        <f t="array" ref="E11">IF(C11&gt;0,IF(C11="Cultivos",+IFERROR(INDEX(D11:$D$106,MATCH(0,INDEX(COUNTIF($E$7:E10,D11:$D$106),),)),""),""),"")</f>
        <v xml:space="preserve">CULTIVO PLÁTANO </v>
      </c>
      <c r="F11">
        <f>+IF(SUMIFS(Tabla4[Cantidad],Tabla4[Bien afectado],LISTAS!E11)&gt;0,SUMIFS(Tabla4[Cantidad],Tabla4[Bien afectado],LISTAS!E11),"")</f>
        <v>31</v>
      </c>
      <c r="G11" s="4">
        <f>+IF(SUMIFS(Tabla4[Estimado P y D],Tabla4[Bien afectado],LISTAS!E11)&gt;0,SUMIFS(Tabla4[Estimado P y D],Tabla4[Bien afectado],LISTAS!E11),"")</f>
        <v>38100000</v>
      </c>
      <c r="H11" t="str" cm="1">
        <f t="array" ref="H11">IF(C11="Animales",+IFERROR(INDEX($D11:D$106,MATCH(0,INDEX(COUNTIF($H$7:H10,$D11:D$106),),)),""),"")</f>
        <v/>
      </c>
      <c r="I11" s="21" t="e">
        <f>+IF(SUMIFS(Tabla4[Estimado P y D],Tabla4[Bien afectado],LISTAS!H11)&gt;0,SUMIFS(Tabla4[Cantidad],Tabla4[Bien afectado],LISTAS!H11),"")</f>
        <v>#VALUE!</v>
      </c>
      <c r="J11" s="4" t="e">
        <f>+IF(SUMIFS(Tabla4[Estimado P y D],Tabla4[Bien afectado],LISTAS!H11)&gt;0,SUMIFS(Tabla4[Estimado P y D],Tabla4[Bien afectado],LISTAS!H11),"")</f>
        <v>#VALUE!</v>
      </c>
      <c r="L11" t="str" cm="1">
        <f t="array" ref="L11">IF(C11="Herramientas y equipos",+IFERROR(INDEX($D11:D$106,MATCH(0,INDEX(COUNTIF($L$7:L10,$D11:D$106),),)),""),"")</f>
        <v/>
      </c>
      <c r="M11" t="e">
        <f>+IF(SUMIFS(Tabla4[Estimado P y D],Tabla4[Bien afectado],LISTAS!L11)&gt;0,SUMIFS(Tabla4[Cantidad],Tabla4[Bien afectado],LISTAS!L11),"")</f>
        <v>#VALUE!</v>
      </c>
      <c r="N11" s="4" t="e">
        <f>+IF(SUMIFS(Tabla4[Estimado P y D],Tabla4[Bien afectado],LISTAS!L11)&gt;0,SUMIFS(Tabla4[Estimado P y D],Tabla4[Bien afectado],LISTAS!L11),"")</f>
        <v>#VALUE!</v>
      </c>
    </row>
    <row r="12" spans="1:14" x14ac:dyDescent="0.2">
      <c r="A12" s="6" t="s">
        <v>144</v>
      </c>
      <c r="B12" s="7" t="s">
        <v>162</v>
      </c>
      <c r="C12" t="str">
        <f>IF(D12&gt;0,VLOOKUP(D12,'2. Valoracion Comunitaria'!$A$13:C45,3,FALSE),"")</f>
        <v>Animales</v>
      </c>
      <c r="D12" t="str" cm="1">
        <f t="array" ref="D12">+IFERROR(INDEX(Tabla4[Bien afectado],MATCH(0,INDEX(COUNTIF($D$7:D11,Tabla4[Bien afectado]),),)),"")</f>
        <v>GALLINAS</v>
      </c>
      <c r="E12" t="str" cm="1">
        <f t="array" ref="E12">IF(C12&gt;0,IF(C12="Cultivos",+IFERROR(INDEX(D12:$D$106,MATCH(0,INDEX(COUNTIF($E$7:E11,D12:$D$106),),)),""),""),"")</f>
        <v/>
      </c>
      <c r="F12" t="str">
        <f>+IF(SUMIFS(Tabla4[Cantidad],Tabla4[Bien afectado],LISTAS!E12)&gt;0,SUMIFS(Tabla4[Cantidad],Tabla4[Bien afectado],LISTAS!E12),"")</f>
        <v/>
      </c>
      <c r="G12" s="4" t="e">
        <f>+IF(SUMIFS(Tabla4[Estimado P y D],Tabla4[Bien afectado],LISTAS!E12)&gt;0,SUMIFS(Tabla4[Estimado P y D],Tabla4[Bien afectado],LISTAS!E12),"")</f>
        <v>#VALUE!</v>
      </c>
      <c r="H12" t="str" cm="1">
        <f t="array" ref="H12">IF(C12="Animales",+IFERROR(INDEX($D12:D$106,MATCH(0,INDEX(COUNTIF($H$7:H11,$D12:D$106),),)),""),"")</f>
        <v>GALLINAS</v>
      </c>
      <c r="I12" s="21">
        <f>+IF(SUMIFS(Tabla4[Estimado P y D],Tabla4[Bien afectado],LISTAS!H12)&gt;0,SUMIFS(Tabla4[Cantidad],Tabla4[Bien afectado],LISTAS!H12),"")</f>
        <v>48</v>
      </c>
      <c r="J12" s="4">
        <f>+IF(SUMIFS(Tabla4[Estimado P y D],Tabla4[Bien afectado],LISTAS!H12)&gt;0,SUMIFS(Tabla4[Estimado P y D],Tabla4[Bien afectado],LISTAS!H12),"")</f>
        <v>1077375</v>
      </c>
      <c r="L12" t="str" cm="1">
        <f t="array" ref="L12">IF(C12="Herramientas y equipos",+IFERROR(INDEX($D12:D$106,MATCH(0,INDEX(COUNTIF($L$7:L11,$D12:D$106),),)),""),"")</f>
        <v/>
      </c>
      <c r="M12" t="e">
        <f>+IF(SUMIFS(Tabla4[Estimado P y D],Tabla4[Bien afectado],LISTAS!L12)&gt;0,SUMIFS(Tabla4[Cantidad],Tabla4[Bien afectado],LISTAS!L12),"")</f>
        <v>#VALUE!</v>
      </c>
      <c r="N12" s="4" t="e">
        <f>+IF(SUMIFS(Tabla4[Estimado P y D],Tabla4[Bien afectado],LISTAS!L12)&gt;0,SUMIFS(Tabla4[Estimado P y D],Tabla4[Bien afectado],LISTAS!L12),"")</f>
        <v>#VALUE!</v>
      </c>
    </row>
    <row r="13" spans="1:14" x14ac:dyDescent="0.2">
      <c r="A13" s="6" t="s">
        <v>166</v>
      </c>
      <c r="B13" s="7" t="s">
        <v>162</v>
      </c>
      <c r="C13" t="str">
        <f>IF(D13&gt;0,VLOOKUP(D13,'2. Valoracion Comunitaria'!$A$13:C46,3,FALSE),"")</f>
        <v>Cultivos</v>
      </c>
      <c r="D13" t="str" cm="1">
        <f t="array" ref="D13">+IFERROR(INDEX(Tabla4[Bien afectado],MATCH(0,INDEX(COUNTIF($D$7:D12,Tabla4[Bien afectado]),),)),"")</f>
        <v>CULTIVO ARROZ</v>
      </c>
      <c r="E13" t="str" cm="1">
        <f t="array" ref="E13">IF(C13&gt;0,IF(C13="Cultivos",+IFERROR(INDEX(D13:$D$106,MATCH(0,INDEX(COUNTIF($E$7:E12,D13:$D$106),),)),""),""),"")</f>
        <v>CULTIVO ARROZ</v>
      </c>
      <c r="F13">
        <f>+IF(SUMIFS(Tabla4[Cantidad],Tabla4[Bien afectado],LISTAS!E13)&gt;0,SUMIFS(Tabla4[Cantidad],Tabla4[Bien afectado],LISTAS!E13),"")</f>
        <v>6</v>
      </c>
      <c r="G13" s="4">
        <f>+IF(SUMIFS(Tabla4[Estimado P y D],Tabla4[Bien afectado],LISTAS!E13)&gt;0,SUMIFS(Tabla4[Estimado P y D],Tabla4[Bien afectado],LISTAS!E13),"")</f>
        <v>11000000</v>
      </c>
      <c r="H13" t="str" cm="1">
        <f t="array" ref="H13">IF(C13="Animales",+IFERROR(INDEX($D13:D$106,MATCH(0,INDEX(COUNTIF($H$7:H12,$D13:D$106),),)),""),"")</f>
        <v/>
      </c>
      <c r="I13" s="21" t="e">
        <f>+IF(SUMIFS(Tabla4[Estimado P y D],Tabla4[Bien afectado],LISTAS!H13)&gt;0,SUMIFS(Tabla4[Cantidad],Tabla4[Bien afectado],LISTAS!H13),"")</f>
        <v>#VALUE!</v>
      </c>
      <c r="J13" s="4" t="e">
        <f>+IF(SUMIFS(Tabla4[Estimado P y D],Tabla4[Bien afectado],LISTAS!H13)&gt;0,SUMIFS(Tabla4[Estimado P y D],Tabla4[Bien afectado],LISTAS!H13),"")</f>
        <v>#VALUE!</v>
      </c>
      <c r="L13" t="str" cm="1">
        <f t="array" ref="L13">IF(C13="Herramientas y equipos",+IFERROR(INDEX($D13:D$106,MATCH(0,INDEX(COUNTIF($L$7:L12,$D13:D$106),),)),""),"")</f>
        <v/>
      </c>
      <c r="M13" t="e">
        <f>+IF(SUMIFS(Tabla4[Estimado P y D],Tabla4[Bien afectado],LISTAS!L13)&gt;0,SUMIFS(Tabla4[Cantidad],Tabla4[Bien afectado],LISTAS!L13),"")</f>
        <v>#VALUE!</v>
      </c>
      <c r="N13" s="4" t="e">
        <f>+IF(SUMIFS(Tabla4[Estimado P y D],Tabla4[Bien afectado],LISTAS!L13)&gt;0,SUMIFS(Tabla4[Estimado P y D],Tabla4[Bien afectado],LISTAS!L13),"")</f>
        <v>#VALUE!</v>
      </c>
    </row>
    <row r="14" spans="1:14" x14ac:dyDescent="0.2">
      <c r="A14" s="6" t="s">
        <v>167</v>
      </c>
      <c r="B14" s="7" t="s">
        <v>162</v>
      </c>
      <c r="C14" t="str">
        <f>IF(D14&gt;0,VLOOKUP(D14,'2. Valoracion Comunitaria'!$A$13:C47,3,FALSE),"")</f>
        <v>Herramientas y equipos</v>
      </c>
      <c r="D14" t="str" cm="1">
        <f t="array" ref="D14">+IFERROR(INDEX(Tabla4[Bien afectado],MATCH(0,INDEX(COUNTIF($D$7:D13,Tabla4[Bien afectado]),),)),"")</f>
        <v>GUADAÑA</v>
      </c>
      <c r="E14" t="str" cm="1">
        <f t="array" ref="E14">IF(C14&gt;0,IF(C14="Cultivos",+IFERROR(INDEX(D14:$D$106,MATCH(0,INDEX(COUNTIF($E$7:E13,D14:$D$106),),)),""),""),"")</f>
        <v/>
      </c>
      <c r="F14" t="str">
        <f>+IF(SUMIFS(Tabla4[Cantidad],Tabla4[Bien afectado],LISTAS!E14)&gt;0,SUMIFS(Tabla4[Cantidad],Tabla4[Bien afectado],LISTAS!E14),"")</f>
        <v/>
      </c>
      <c r="G14" s="4" t="e">
        <f>+IF(SUMIFS(Tabla4[Estimado P y D],Tabla4[Bien afectado],LISTAS!E14)&gt;0,SUMIFS(Tabla4[Estimado P y D],Tabla4[Bien afectado],LISTAS!E14),"")</f>
        <v>#VALUE!</v>
      </c>
      <c r="H14" t="str" cm="1">
        <f t="array" ref="H14">IF(C14="Animales",+IFERROR(INDEX($D14:D$106,MATCH(0,INDEX(COUNTIF($H$7:H13,$D14:D$106),),)),""),"")</f>
        <v/>
      </c>
      <c r="I14" s="21" t="e">
        <f>+IF(SUMIFS(Tabla4[Estimado P y D],Tabla4[Bien afectado],LISTAS!H14)&gt;0,SUMIFS(Tabla4[Cantidad],Tabla4[Bien afectado],LISTAS!H14),"")</f>
        <v>#VALUE!</v>
      </c>
      <c r="J14" s="4" t="e">
        <f>+IF(SUMIFS(Tabla4[Estimado P y D],Tabla4[Bien afectado],LISTAS!H14)&gt;0,SUMIFS(Tabla4[Estimado P y D],Tabla4[Bien afectado],LISTAS!H14),"")</f>
        <v>#VALUE!</v>
      </c>
      <c r="L14" t="str" cm="1">
        <f t="array" ref="L14">IF(C14="Herramientas y equipos",+IFERROR(INDEX($D14:D$106,MATCH(0,INDEX(COUNTIF($L$7:L13,$D14:D$106),),)),""),"")</f>
        <v>GUADAÑA</v>
      </c>
      <c r="M14">
        <f>+IF(SUMIFS(Tabla4[Estimado P y D],Tabla4[Bien afectado],LISTAS!L14)&gt;0,SUMIFS(Tabla4[Cantidad],Tabla4[Bien afectado],LISTAS!L14),"")</f>
        <v>23</v>
      </c>
      <c r="N14" s="4">
        <f>+IF(SUMIFS(Tabla4[Estimado P y D],Tabla4[Bien afectado],LISTAS!L14)&gt;0,SUMIFS(Tabla4[Estimado P y D],Tabla4[Bien afectado],LISTAS!L14),"")</f>
        <v>24150000</v>
      </c>
    </row>
    <row r="15" spans="1:14" x14ac:dyDescent="0.2">
      <c r="A15" s="6" t="s">
        <v>168</v>
      </c>
      <c r="B15" s="7" t="s">
        <v>162</v>
      </c>
      <c r="C15" t="str">
        <f>IF(D15&gt;0,VLOOKUP(D15,'2. Valoracion Comunitaria'!$A$13:C48,3,FALSE),"")</f>
        <v>Herramientas y equipos</v>
      </c>
      <c r="D15" t="str" cm="1">
        <f t="array" ref="D15">+IFERROR(INDEX(Tabla4[Bien afectado],MATCH(0,INDEX(COUNTIF($D$7:D14,Tabla4[Bien afectado]),),)),"")</f>
        <v>MACHETE</v>
      </c>
      <c r="E15" t="str" cm="1">
        <f t="array" ref="E15">IF(C15&gt;0,IF(C15="Cultivos",+IFERROR(INDEX(D15:$D$106,MATCH(0,INDEX(COUNTIF($E$7:E14,D15:$D$106),),)),""),""),"")</f>
        <v/>
      </c>
      <c r="F15" t="str">
        <f>+IF(SUMIFS(Tabla4[Cantidad],Tabla4[Bien afectado],LISTAS!E15)&gt;0,SUMIFS(Tabla4[Cantidad],Tabla4[Bien afectado],LISTAS!E15),"")</f>
        <v/>
      </c>
      <c r="G15" s="4" t="e">
        <f>+IF(SUMIFS(Tabla4[Estimado P y D],Tabla4[Bien afectado],LISTAS!E15)&gt;0,SUMIFS(Tabla4[Estimado P y D],Tabla4[Bien afectado],LISTAS!E15),"")</f>
        <v>#VALUE!</v>
      </c>
      <c r="H15" t="str" cm="1">
        <f t="array" ref="H15">IF(C15="Animales",+IFERROR(INDEX($D15:D$106,MATCH(0,INDEX(COUNTIF($H$7:H14,$D15:D$106),),)),""),"")</f>
        <v/>
      </c>
      <c r="I15" s="21" t="e">
        <f>+IF(SUMIFS(Tabla4[Estimado P y D],Tabla4[Bien afectado],LISTAS!H15)&gt;0,SUMIFS(Tabla4[Cantidad],Tabla4[Bien afectado],LISTAS!H15),"")</f>
        <v>#VALUE!</v>
      </c>
      <c r="J15" s="4" t="e">
        <f>+IF(SUMIFS(Tabla4[Estimado P y D],Tabla4[Bien afectado],LISTAS!H15)&gt;0,SUMIFS(Tabla4[Estimado P y D],Tabla4[Bien afectado],LISTAS!H15),"")</f>
        <v>#VALUE!</v>
      </c>
      <c r="L15" t="str" cm="1">
        <f t="array" ref="L15">IF(C15="Herramientas y equipos",+IFERROR(INDEX($D15:D$106,MATCH(0,INDEX(COUNTIF($L$7:L14,$D15:D$106),),)),""),"")</f>
        <v>MACHETE</v>
      </c>
      <c r="M15">
        <f>+IF(SUMIFS(Tabla4[Estimado P y D],Tabla4[Bien afectado],LISTAS!L15)&gt;0,SUMIFS(Tabla4[Cantidad],Tabla4[Bien afectado],LISTAS!L15),"")</f>
        <v>25</v>
      </c>
      <c r="N15" s="4">
        <f>+IF(SUMIFS(Tabla4[Estimado P y D],Tabla4[Bien afectado],LISTAS!L15)&gt;0,SUMIFS(Tabla4[Estimado P y D],Tabla4[Bien afectado],LISTAS!L15),"")</f>
        <v>687500</v>
      </c>
    </row>
    <row r="16" spans="1:14" x14ac:dyDescent="0.2">
      <c r="A16" s="6" t="s">
        <v>169</v>
      </c>
      <c r="B16" s="7" t="s">
        <v>162</v>
      </c>
      <c r="C16" t="str">
        <f>IF(D16&gt;0,VLOOKUP(D16,'2. Valoracion Comunitaria'!$A$13:C49,3,FALSE),"")</f>
        <v>Herramientas y equipos</v>
      </c>
      <c r="D16" t="str" cm="1">
        <f t="array" ref="D16">+IFERROR(INDEX(Tabla4[Bien afectado],MATCH(0,INDEX(COUNTIF($D$7:D15,Tabla4[Bien afectado]),),)),"")</f>
        <v>BOMBA FUMIGADORA</v>
      </c>
      <c r="E16" t="str" cm="1">
        <f t="array" ref="E16">IF(C16&gt;0,IF(C16="Cultivos",+IFERROR(INDEX(D16:$D$106,MATCH(0,INDEX(COUNTIF($E$7:E15,D16:$D$106),),)),""),""),"")</f>
        <v/>
      </c>
      <c r="F16" t="str">
        <f>+IF(SUMIFS(Tabla4[Cantidad],Tabla4[Bien afectado],LISTAS!E16)&gt;0,SUMIFS(Tabla4[Cantidad],Tabla4[Bien afectado],LISTAS!E16),"")</f>
        <v/>
      </c>
      <c r="G16" s="4" t="e">
        <f>+IF(SUMIFS(Tabla4[Estimado P y D],Tabla4[Bien afectado],LISTAS!E16)&gt;0,SUMIFS(Tabla4[Estimado P y D],Tabla4[Bien afectado],LISTAS!E16),"")</f>
        <v>#VALUE!</v>
      </c>
      <c r="H16" t="str" cm="1">
        <f t="array" ref="H16">IF(C16="Animales",+IFERROR(INDEX($D16:D$106,MATCH(0,INDEX(COUNTIF($H$7:H15,$D16:D$106),),)),""),"")</f>
        <v/>
      </c>
      <c r="I16" s="21" t="e">
        <f>+IF(SUMIFS(Tabla4[Estimado P y D],Tabla4[Bien afectado],LISTAS!H16)&gt;0,SUMIFS(Tabla4[Cantidad],Tabla4[Bien afectado],LISTAS!H16),"")</f>
        <v>#VALUE!</v>
      </c>
      <c r="J16" s="4" t="e">
        <f>+IF(SUMIFS(Tabla4[Estimado P y D],Tabla4[Bien afectado],LISTAS!H16)&gt;0,SUMIFS(Tabla4[Estimado P y D],Tabla4[Bien afectado],LISTAS!H16),"")</f>
        <v>#VALUE!</v>
      </c>
      <c r="L16" t="str" cm="1">
        <f t="array" ref="L16">IF(C16="Herramientas y equipos",+IFERROR(INDEX($D16:D$106,MATCH(0,INDEX(COUNTIF($L$7:L15,$D16:D$106),),)),""),"")</f>
        <v>BOMBA FUMIGADORA</v>
      </c>
      <c r="M16">
        <f>+IF(SUMIFS(Tabla4[Estimado P y D],Tabla4[Bien afectado],LISTAS!L16)&gt;0,SUMIFS(Tabla4[Cantidad],Tabla4[Bien afectado],LISTAS!L16),"")</f>
        <v>7</v>
      </c>
      <c r="N16" s="4">
        <f>+IF(SUMIFS(Tabla4[Estimado P y D],Tabla4[Bien afectado],LISTAS!L16)&gt;0,SUMIFS(Tabla4[Estimado P y D],Tabla4[Bien afectado],LISTAS!L16),"")</f>
        <v>1400000</v>
      </c>
    </row>
    <row r="17" spans="1:14" x14ac:dyDescent="0.2">
      <c r="A17" s="6" t="s">
        <v>170</v>
      </c>
      <c r="B17" s="7" t="s">
        <v>171</v>
      </c>
      <c r="C17" t="str">
        <f>IF(D17&gt;0,VLOOKUP(D17,'2. Valoracion Comunitaria'!$A$13:C50,3,FALSE),"")</f>
        <v/>
      </c>
      <c r="D17" cm="1">
        <f t="array" ref="D17">+IFERROR(INDEX(Tabla4[Bien afectado],MATCH(0,INDEX(COUNTIF($D$7:D16,Tabla4[Bien afectado]),),)),"")</f>
        <v>0</v>
      </c>
      <c r="E17" t="str" cm="1">
        <f t="array" ref="E17">IF(C17&gt;0,IF(C17="Cultivos",+IFERROR(INDEX(D17:$D$106,MATCH(0,INDEX(COUNTIF($E$7:E16,D17:$D$106),),)),""),""),"")</f>
        <v/>
      </c>
      <c r="F17" t="str">
        <f>+IF(SUMIFS(Tabla4[Cantidad],Tabla4[Bien afectado],LISTAS!E17)&gt;0,SUMIFS(Tabla4[Cantidad],Tabla4[Bien afectado],LISTAS!E17),"")</f>
        <v/>
      </c>
      <c r="G17" s="4" t="e">
        <f>+IF(SUMIFS(Tabla4[Estimado P y D],Tabla4[Bien afectado],LISTAS!E17)&gt;0,SUMIFS(Tabla4[Estimado P y D],Tabla4[Bien afectado],LISTAS!E17),"")</f>
        <v>#VALUE!</v>
      </c>
      <c r="H17" t="str" cm="1">
        <f t="array" ref="H17">IF(C17="Animales",+IFERROR(INDEX($D17:D$106,MATCH(0,INDEX(COUNTIF($H$7:H16,$D17:D$106),),)),""),"")</f>
        <v/>
      </c>
      <c r="I17" s="21" t="e">
        <f>+IF(SUMIFS(Tabla4[Estimado P y D],Tabla4[Bien afectado],LISTAS!H17)&gt;0,SUMIFS(Tabla4[Cantidad],Tabla4[Bien afectado],LISTAS!H17),"")</f>
        <v>#VALUE!</v>
      </c>
      <c r="J17" s="4" t="e">
        <f>+IF(SUMIFS(Tabla4[Estimado P y D],Tabla4[Bien afectado],LISTAS!H17)&gt;0,SUMIFS(Tabla4[Estimado P y D],Tabla4[Bien afectado],LISTAS!H17),"")</f>
        <v>#VALUE!</v>
      </c>
      <c r="L17" t="str" cm="1">
        <f t="array" ref="L17">IF(C17="Herramientas y equipos",+IFERROR(INDEX($D17:D$106,MATCH(0,INDEX(COUNTIF($L$7:L16,$D17:D$106),),)),""),"")</f>
        <v/>
      </c>
      <c r="M17" t="e">
        <f>+IF(SUMIFS(Tabla4[Estimado P y D],Tabla4[Bien afectado],LISTAS!L17)&gt;0,SUMIFS(Tabla4[Cantidad],Tabla4[Bien afectado],LISTAS!L17),"")</f>
        <v>#VALUE!</v>
      </c>
      <c r="N17" s="4" t="e">
        <f>+IF(SUMIFS(Tabla4[Estimado P y D],Tabla4[Bien afectado],LISTAS!L17)&gt;0,SUMIFS(Tabla4[Estimado P y D],Tabla4[Bien afectado],LISTAS!L17),"")</f>
        <v>#VALUE!</v>
      </c>
    </row>
    <row r="18" spans="1:14" x14ac:dyDescent="0.2">
      <c r="A18" s="6" t="s">
        <v>145</v>
      </c>
      <c r="B18" s="7" t="s">
        <v>171</v>
      </c>
      <c r="C18" t="e">
        <f>IF(D18&gt;0,VLOOKUP(D18,'2. Valoracion Comunitaria'!$A$13:C51,3,FALSE),"")</f>
        <v>#N/A</v>
      </c>
      <c r="D18" t="str" cm="1">
        <f t="array" ref="D18">+IFERROR(INDEX(Tabla4[Bien afectado],MATCH(0,INDEX(COUNTIF($D$7:D17,Tabla4[Bien afectado]),),)),"")</f>
        <v/>
      </c>
      <c r="E18" t="e" cm="1">
        <f t="array" ref="E18">IF(C18&gt;0,IF(C18="Cultivos",+IFERROR(INDEX(D18:$D$106,MATCH(0,INDEX(COUNTIF($E$7:E17,D18:$D$106),),)),""),""),"")</f>
        <v>#N/A</v>
      </c>
      <c r="F18" t="str">
        <f>+IF(SUMIFS(Tabla4[Cantidad],Tabla4[Bien afectado],LISTAS!E18)&gt;0,SUMIFS(Tabla4[Cantidad],Tabla4[Bien afectado],LISTAS!E18),"")</f>
        <v/>
      </c>
      <c r="G18" s="4" t="str">
        <f>+IF(SUMIFS(Tabla4[Estimado P y D],Tabla4[Bien afectado],LISTAS!E18)&gt;0,SUMIFS(Tabla4[Estimado P y D],Tabla4[Bien afectado],LISTAS!E18),"")</f>
        <v/>
      </c>
      <c r="H18" t="e" cm="1">
        <f t="array" ref="H18">IF(C18="Animales",+IFERROR(INDEX($D18:D$106,MATCH(0,INDEX(COUNTIF($H$7:H17,$D18:D$106),),)),""),"")</f>
        <v>#N/A</v>
      </c>
      <c r="I18" s="21" t="str">
        <f>+IF(SUMIFS(Tabla4[Estimado P y D],Tabla4[Bien afectado],LISTAS!H18)&gt;0,SUMIFS(Tabla4[Cantidad],Tabla4[Bien afectado],LISTAS!H18),"")</f>
        <v/>
      </c>
      <c r="J18" s="4" t="str">
        <f>+IF(SUMIFS(Tabla4[Estimado P y D],Tabla4[Bien afectado],LISTAS!H18)&gt;0,SUMIFS(Tabla4[Estimado P y D],Tabla4[Bien afectado],LISTAS!H18),"")</f>
        <v/>
      </c>
      <c r="L18" t="e" cm="1">
        <f t="array" ref="L18">IF(C18="Herramientas y equipos",+IFERROR(INDEX($D18:D$106,MATCH(0,INDEX(COUNTIF($L$7:L17,$D18:D$106),),)),""),"")</f>
        <v>#N/A</v>
      </c>
      <c r="M18" t="str">
        <f>+IF(SUMIFS(Tabla4[Estimado P y D],Tabla4[Bien afectado],LISTAS!L18)&gt;0,SUMIFS(Tabla4[Cantidad],Tabla4[Bien afectado],LISTAS!L18),"")</f>
        <v/>
      </c>
      <c r="N18" s="4" t="str">
        <f>+IF(SUMIFS(Tabla4[Estimado P y D],Tabla4[Bien afectado],LISTAS!L18)&gt;0,SUMIFS(Tabla4[Estimado P y D],Tabla4[Bien afectado],LISTAS!L18),"")</f>
        <v/>
      </c>
    </row>
    <row r="19" spans="1:14" x14ac:dyDescent="0.2">
      <c r="A19" s="6" t="s">
        <v>172</v>
      </c>
      <c r="B19" s="7" t="s">
        <v>173</v>
      </c>
      <c r="C19" t="e">
        <f>IF(D19&gt;0,VLOOKUP(D19,'2. Valoracion Comunitaria'!$A$13:C52,3,FALSE),"")</f>
        <v>#N/A</v>
      </c>
      <c r="D19" t="str" cm="1">
        <f t="array" ref="D19">+IFERROR(INDEX(Tabla4[Bien afectado],MATCH(0,INDEX(COUNTIF($D$7:D18,Tabla4[Bien afectado]),),)),"")</f>
        <v/>
      </c>
      <c r="E19" t="e" cm="1">
        <f t="array" ref="E19">IF(C19&gt;0,IF(C19="Cultivos",+IFERROR(INDEX(D19:$D$106,MATCH(0,INDEX(COUNTIF($E$7:E18,D19:$D$106),),)),""),""),"")</f>
        <v>#N/A</v>
      </c>
      <c r="F19" t="str">
        <f>+IF(SUMIFS(Tabla4[Cantidad],Tabla4[Bien afectado],LISTAS!E19)&gt;0,SUMIFS(Tabla4[Cantidad],Tabla4[Bien afectado],LISTAS!E19),"")</f>
        <v/>
      </c>
      <c r="G19" s="4" t="str">
        <f>+IF(SUMIFS(Tabla4[Estimado P y D],Tabla4[Bien afectado],LISTAS!E19)&gt;0,SUMIFS(Tabla4[Estimado P y D],Tabla4[Bien afectado],LISTAS!E19),"")</f>
        <v/>
      </c>
      <c r="H19" t="e" cm="1">
        <f t="array" ref="H19">IF(C19="Animales",+IFERROR(INDEX($D19:D$106,MATCH(0,INDEX(COUNTIF($H$7:H18,$D19:D$106),),)),""),"")</f>
        <v>#N/A</v>
      </c>
      <c r="I19" s="21" t="str">
        <f>+IF(SUMIFS(Tabla4[Estimado P y D],Tabla4[Bien afectado],LISTAS!H19)&gt;0,SUMIFS(Tabla4[Cantidad],Tabla4[Bien afectado],LISTAS!H19),"")</f>
        <v/>
      </c>
      <c r="J19" s="4" t="str">
        <f>+IF(SUMIFS(Tabla4[Estimado P y D],Tabla4[Bien afectado],LISTAS!H19)&gt;0,SUMIFS(Tabla4[Estimado P y D],Tabla4[Bien afectado],LISTAS!H19),"")</f>
        <v/>
      </c>
      <c r="L19" t="e" cm="1">
        <f t="array" ref="L19">IF(C19="Herramientas y equipos",+IFERROR(INDEX($D19:D$106,MATCH(0,INDEX(COUNTIF($L$7:L18,$D19:D$106),),)),""),"")</f>
        <v>#N/A</v>
      </c>
      <c r="M19" t="str">
        <f>+IF(SUMIFS(Tabla4[Estimado P y D],Tabla4[Bien afectado],LISTAS!L19)&gt;0,SUMIFS(Tabla4[Cantidad],Tabla4[Bien afectado],LISTAS!L19),"")</f>
        <v/>
      </c>
      <c r="N19" s="4" t="str">
        <f>+IF(SUMIFS(Tabla4[Estimado P y D],Tabla4[Bien afectado],LISTAS!L19)&gt;0,SUMIFS(Tabla4[Estimado P y D],Tabla4[Bien afectado],LISTAS!L19),"")</f>
        <v/>
      </c>
    </row>
    <row r="20" spans="1:14" x14ac:dyDescent="0.2">
      <c r="A20" s="6" t="s">
        <v>174</v>
      </c>
      <c r="B20" s="7" t="s">
        <v>173</v>
      </c>
      <c r="C20" t="e">
        <f>IF(D20&gt;0,VLOOKUP(D20,'2. Valoracion Comunitaria'!$A$13:C53,3,FALSE),"")</f>
        <v>#N/A</v>
      </c>
      <c r="D20" t="str" cm="1">
        <f t="array" ref="D20">+IFERROR(INDEX(Tabla4[Bien afectado],MATCH(0,INDEX(COUNTIF($D$7:D19,Tabla4[Bien afectado]),),)),"")</f>
        <v/>
      </c>
      <c r="E20" t="e" cm="1">
        <f t="array" ref="E20">IF(C20&gt;0,IF(C20="Cultivos",+IFERROR(INDEX(D20:$D$106,MATCH(0,INDEX(COUNTIF($E$7:E19,D20:$D$106),),)),""),""),"")</f>
        <v>#N/A</v>
      </c>
      <c r="F20" t="str">
        <f>+IF(SUMIFS(Tabla4[Cantidad],Tabla4[Bien afectado],LISTAS!E20)&gt;0,SUMIFS(Tabla4[Cantidad],Tabla4[Bien afectado],LISTAS!E20),"")</f>
        <v/>
      </c>
      <c r="G20" s="4" t="str">
        <f>+IF(SUMIFS(Tabla4[Estimado P y D],Tabla4[Bien afectado],LISTAS!E20)&gt;0,SUMIFS(Tabla4[Estimado P y D],Tabla4[Bien afectado],LISTAS!E20),"")</f>
        <v/>
      </c>
      <c r="H20" t="e" cm="1">
        <f t="array" ref="H20">IF(C20="Animales",+IFERROR(INDEX($D20:D$106,MATCH(0,INDEX(COUNTIF($H$7:H19,$D20:D$106),),)),""),"")</f>
        <v>#N/A</v>
      </c>
      <c r="I20" s="21" t="str">
        <f>+IF(SUMIFS(Tabla4[Estimado P y D],Tabla4[Bien afectado],LISTAS!H20)&gt;0,SUMIFS(Tabla4[Cantidad],Tabla4[Bien afectado],LISTAS!H20),"")</f>
        <v/>
      </c>
      <c r="L20" t="e" cm="1">
        <f t="array" ref="L20">IF(C20="Herramientas y equipos",+IFERROR(INDEX($D20:D$106,MATCH(0,INDEX(COUNTIF($L$7:L19,$D20:D$106),),)),""),"")</f>
        <v>#N/A</v>
      </c>
      <c r="M20" t="str">
        <f>+IF(SUMIFS(Tabla4[Estimado P y D],Tabla4[Bien afectado],LISTAS!L20)&gt;0,SUMIFS(Tabla4[Cantidad],Tabla4[Bien afectado],LISTAS!L20),"")</f>
        <v/>
      </c>
      <c r="N20" s="4" t="str">
        <f>+IF(SUMIFS(Tabla4[Estimado P y D],Tabla4[Bien afectado],LISTAS!L20)&gt;0,SUMIFS(Tabla4[Estimado P y D],Tabla4[Bien afectado],LISTAS!L20),"")</f>
        <v/>
      </c>
    </row>
    <row r="21" spans="1:14" x14ac:dyDescent="0.2">
      <c r="A21" s="6" t="s">
        <v>175</v>
      </c>
      <c r="B21" s="7" t="s">
        <v>173</v>
      </c>
      <c r="C21" t="e">
        <f>IF(D21&gt;0,VLOOKUP(D21,'2. Valoracion Comunitaria'!$A$13:C54,3,FALSE),"")</f>
        <v>#N/A</v>
      </c>
      <c r="D21" t="str" cm="1">
        <f t="array" ref="D21">+IFERROR(INDEX(Tabla4[Bien afectado],MATCH(0,INDEX(COUNTIF($D$7:D20,Tabla4[Bien afectado]),),)),"")</f>
        <v/>
      </c>
      <c r="E21" t="e" cm="1">
        <f t="array" ref="E21">IF(C21&gt;0,IF(C21="Cultivos",+IFERROR(INDEX(D21:$D$106,MATCH(0,INDEX(COUNTIF($E$7:E20,D21:$D$106),),)),""),""),"")</f>
        <v>#N/A</v>
      </c>
      <c r="F21" t="str">
        <f>+IF(SUMIFS(Tabla4[Cantidad],Tabla4[Bien afectado],LISTAS!E21)&gt;0,SUMIFS(Tabla4[Cantidad],Tabla4[Bien afectado],LISTAS!E21),"")</f>
        <v/>
      </c>
      <c r="G21" s="4" t="str">
        <f>+IF(SUMIFS(Tabla4[Estimado P y D],Tabla4[Bien afectado],LISTAS!E21)&gt;0,SUMIFS(Tabla4[Estimado P y D],Tabla4[Bien afectado],LISTAS!E21),"")</f>
        <v/>
      </c>
      <c r="H21" t="e" cm="1">
        <f t="array" ref="H21">IF(C21="Animales",+IFERROR(INDEX($D21:D$106,MATCH(0,INDEX(COUNTIF($H$7:H20,$D21:D$106),),)),""),"")</f>
        <v>#N/A</v>
      </c>
      <c r="I21" s="21" t="str">
        <f>+IF(SUMIFS(Tabla4[Estimado P y D],Tabla4[Bien afectado],LISTAS!H21)&gt;0,SUMIFS(Tabla4[Cantidad],Tabla4[Bien afectado],LISTAS!H21),"")</f>
        <v/>
      </c>
      <c r="L21" t="e" cm="1">
        <f t="array" ref="L21">IF(C21="Herramientas y equipos",+IFERROR(INDEX($D21:D$106,MATCH(0,INDEX(COUNTIF($L$7:L20,$D21:D$106),),)),""),"")</f>
        <v>#N/A</v>
      </c>
      <c r="M21" t="str">
        <f>+IF(SUMIFS(Tabla4[Estimado P y D],Tabla4[Bien afectado],LISTAS!L21)&gt;0,SUMIFS(Tabla4[Cantidad],Tabla4[Bien afectado],LISTAS!L21),"")</f>
        <v/>
      </c>
      <c r="N21" s="4" t="str">
        <f>+IF(SUMIFS(Tabla4[Estimado P y D],Tabla4[Bien afectado],LISTAS!L21)&gt;0,SUMIFS(Tabla4[Estimado P y D],Tabla4[Bien afectado],LISTAS!L21),"")</f>
        <v/>
      </c>
    </row>
    <row r="22" spans="1:14" x14ac:dyDescent="0.2">
      <c r="A22" s="6" t="s">
        <v>176</v>
      </c>
      <c r="B22" s="7" t="s">
        <v>173</v>
      </c>
      <c r="C22" t="e">
        <f>IF(D22&gt;0,VLOOKUP(D22,'2. Valoracion Comunitaria'!$A$13:C55,3,FALSE),"")</f>
        <v>#N/A</v>
      </c>
      <c r="D22" t="str" cm="1">
        <f t="array" ref="D22">+IFERROR(INDEX(Tabla4[Bien afectado],MATCH(0,INDEX(COUNTIF($D$7:D21,Tabla4[Bien afectado]),),)),"")</f>
        <v/>
      </c>
      <c r="E22" t="e" cm="1">
        <f t="array" ref="E22">IF(C22&gt;0,IF(C22="Cultivos",+IFERROR(INDEX(D22:$D$106,MATCH(0,INDEX(COUNTIF($E$7:E21,D22:$D$106),),)),""),""),"")</f>
        <v>#N/A</v>
      </c>
      <c r="F22" t="str">
        <f>+IF(SUMIFS(Tabla4[Cantidad],Tabla4[Bien afectado],LISTAS!E22)&gt;0,SUMIFS(Tabla4[Cantidad],Tabla4[Bien afectado],LISTAS!E22),"")</f>
        <v/>
      </c>
      <c r="G22" s="4" t="str">
        <f>+IF(SUMIFS(Tabla4[Estimado P y D],Tabla4[Bien afectado],LISTAS!E22)&gt;0,SUMIFS(Tabla4[Estimado P y D],Tabla4[Bien afectado],LISTAS!E22),"")</f>
        <v/>
      </c>
      <c r="H22" t="e" cm="1">
        <f t="array" ref="H22">IF(C22="Animales",+IFERROR(INDEX($D22:D$106,MATCH(0,INDEX(COUNTIF($H$7:H21,$D22:D$106),),)),""),"")</f>
        <v>#N/A</v>
      </c>
      <c r="I22" s="21" t="str">
        <f>+IF(SUMIFS(Tabla4[Estimado P y D],Tabla4[Bien afectado],LISTAS!H22)&gt;0,SUMIFS(Tabla4[Cantidad],Tabla4[Bien afectado],LISTAS!H22),"")</f>
        <v/>
      </c>
      <c r="L22" t="e" cm="1">
        <f t="array" ref="L22">IF(C22="Herramientas y equipos",+IFERROR(INDEX($D22:D$106,MATCH(0,INDEX(COUNTIF($L$7:L21,$D22:D$106),),)),""),"")</f>
        <v>#N/A</v>
      </c>
      <c r="M22" t="str">
        <f>+IF(SUMIFS(Tabla4[Estimado P y D],Tabla4[Bien afectado],LISTAS!L22)&gt;0,SUMIFS(Tabla4[Cantidad],Tabla4[Bien afectado],LISTAS!L22),"")</f>
        <v/>
      </c>
      <c r="N22" s="4" t="str">
        <f>+IF(SUMIFS(Tabla4[Estimado P y D],Tabla4[Bien afectado],LISTAS!L22)&gt;0,SUMIFS(Tabla4[Estimado P y D],Tabla4[Bien afectado],LISTAS!L22),"")</f>
        <v/>
      </c>
    </row>
    <row r="23" spans="1:14" x14ac:dyDescent="0.2">
      <c r="A23" s="6" t="s">
        <v>177</v>
      </c>
      <c r="B23" s="7" t="s">
        <v>173</v>
      </c>
      <c r="C23" t="e">
        <f>IF(D23&gt;0,VLOOKUP(D23,'2. Valoracion Comunitaria'!$A$13:C56,3,FALSE),"")</f>
        <v>#N/A</v>
      </c>
      <c r="D23" t="str" cm="1">
        <f t="array" ref="D23">+IFERROR(INDEX(Tabla4[Bien afectado],MATCH(0,INDEX(COUNTIF($D$7:D22,Tabla4[Bien afectado]),),)),"")</f>
        <v/>
      </c>
      <c r="E23" t="e" cm="1">
        <f t="array" ref="E23">IF(C23&gt;0,IF(C23="Cultivos",+IFERROR(INDEX(D23:$D$106,MATCH(0,INDEX(COUNTIF($E$7:E22,D23:$D$106),),)),""),""),"")</f>
        <v>#N/A</v>
      </c>
      <c r="F23" t="str">
        <f>+IF(SUMIFS(Tabla4[Cantidad],Tabla4[Bien afectado],LISTAS!E23)&gt;0,SUMIFS(Tabla4[Cantidad],Tabla4[Bien afectado],LISTAS!E23),"")</f>
        <v/>
      </c>
      <c r="G23" s="4" t="str">
        <f>+IF(SUMIFS(Tabla4[Estimado P y D],Tabla4[Bien afectado],LISTAS!E23)&gt;0,SUMIFS(Tabla4[Estimado P y D],Tabla4[Bien afectado],LISTAS!E23),"")</f>
        <v/>
      </c>
      <c r="H23" t="e" cm="1">
        <f t="array" ref="H23">IF(C23="Animales",+IFERROR(INDEX($D23:D$106,MATCH(0,INDEX(COUNTIF($H$7:H22,$D23:D$106),),)),""),"")</f>
        <v>#N/A</v>
      </c>
      <c r="I23" s="21" t="str">
        <f>+IF(SUMIFS(Tabla4[Estimado P y D],Tabla4[Bien afectado],LISTAS!H23)&gt;0,SUMIFS(Tabla4[Cantidad],Tabla4[Bien afectado],LISTAS!H23),"")</f>
        <v/>
      </c>
      <c r="L23" t="e" cm="1">
        <f t="array" ref="L23">IF(C23="Herramientas y equipos",+IFERROR(INDEX($D23:D$106,MATCH(0,INDEX(COUNTIF($L$7:L22,$D23:D$106),),)),""),"")</f>
        <v>#N/A</v>
      </c>
      <c r="M23" t="str">
        <f>+IF(SUMIFS(Tabla4[Estimado P y D],Tabla4[Bien afectado],LISTAS!L23)&gt;0,SUMIFS(Tabla4[Cantidad],Tabla4[Bien afectado],LISTAS!L23),"")</f>
        <v/>
      </c>
      <c r="N23" s="4" t="str">
        <f>+IF(SUMIFS(Tabla4[Estimado P y D],Tabla4[Bien afectado],LISTAS!L23)&gt;0,SUMIFS(Tabla4[Estimado P y D],Tabla4[Bien afectado],LISTAS!L23),"")</f>
        <v/>
      </c>
    </row>
    <row r="24" spans="1:14" x14ac:dyDescent="0.2">
      <c r="A24" s="6" t="s">
        <v>178</v>
      </c>
      <c r="B24" s="7" t="s">
        <v>173</v>
      </c>
      <c r="C24" t="e">
        <f>IF(D24&gt;0,VLOOKUP(D24,'2. Valoracion Comunitaria'!$A$13:C57,3,FALSE),"")</f>
        <v>#N/A</v>
      </c>
      <c r="D24" t="str" cm="1">
        <f t="array" ref="D24">+IFERROR(INDEX(Tabla4[Bien afectado],MATCH(0,INDEX(COUNTIF($D$7:D23,Tabla4[Bien afectado]),),)),"")</f>
        <v/>
      </c>
      <c r="E24" t="e" cm="1">
        <f t="array" ref="E24">IF(C24&gt;0,IF(C24="Cultivos",+IFERROR(INDEX(D24:$D$106,MATCH(0,INDEX(COUNTIF($E$7:E23,D24:$D$106),),)),""),""),"")</f>
        <v>#N/A</v>
      </c>
      <c r="F24" t="str">
        <f>+IF(SUMIFS(Tabla4[Cantidad],Tabla4[Bien afectado],LISTAS!E24)&gt;0,SUMIFS(Tabla4[Cantidad],Tabla4[Bien afectado],LISTAS!E24),"")</f>
        <v/>
      </c>
      <c r="G24" s="4" t="str">
        <f>+IF(SUMIFS(Tabla4[Estimado P y D],Tabla4[Bien afectado],LISTAS!E24)&gt;0,SUMIFS(Tabla4[Estimado P y D],Tabla4[Bien afectado],LISTAS!E24),"")</f>
        <v/>
      </c>
      <c r="H24" t="e" cm="1">
        <f t="array" ref="H24">IF(C24="Animales",+IFERROR(INDEX($D24:D$106,MATCH(0,INDEX(COUNTIF($H$7:H23,$D24:D$106),),)),""),"")</f>
        <v>#N/A</v>
      </c>
      <c r="I24" s="21" t="str">
        <f>+IF(SUMIFS(Tabla4[Estimado P y D],Tabla4[Bien afectado],LISTAS!H24)&gt;0,SUMIFS(Tabla4[Cantidad],Tabla4[Bien afectado],LISTAS!H24),"")</f>
        <v/>
      </c>
      <c r="L24" t="e" cm="1">
        <f t="array" ref="L24">IF(C24="Herramientas y equipos",+IFERROR(INDEX($D24:D$106,MATCH(0,INDEX(COUNTIF($L$7:L23,$D24:D$106),),)),""),"")</f>
        <v>#N/A</v>
      </c>
      <c r="M24" t="str">
        <f>+IF(SUMIFS(Tabla4[Estimado P y D],Tabla4[Bien afectado],LISTAS!L24)&gt;0,SUMIFS(Tabla4[Cantidad],Tabla4[Bien afectado],LISTAS!L24),"")</f>
        <v/>
      </c>
      <c r="N24" s="4" t="str">
        <f>+IF(SUMIFS(Tabla4[Estimado P y D],Tabla4[Bien afectado],LISTAS!L24)&gt;0,SUMIFS(Tabla4[Estimado P y D],Tabla4[Bien afectado],LISTAS!L24),"")</f>
        <v/>
      </c>
    </row>
    <row r="25" spans="1:14" x14ac:dyDescent="0.2">
      <c r="A25" s="6" t="s">
        <v>179</v>
      </c>
      <c r="B25" s="7" t="s">
        <v>180</v>
      </c>
      <c r="C25" t="e">
        <f>IF(D25&gt;0,VLOOKUP(D25,'2. Valoracion Comunitaria'!$A$13:C58,3,FALSE),"")</f>
        <v>#N/A</v>
      </c>
      <c r="D25" t="str" cm="1">
        <f t="array" ref="D25">+IFERROR(INDEX(Tabla4[Bien afectado],MATCH(0,INDEX(COUNTIF($D$7:D24,Tabla4[Bien afectado]),),)),"")</f>
        <v/>
      </c>
      <c r="E25" t="e" cm="1">
        <f t="array" ref="E25">IF(C25&gt;0,IF(C25="Cultivos",+IFERROR(INDEX(D25:$D$106,MATCH(0,INDEX(COUNTIF($E$7:E24,D25:$D$106),),)),""),""),"")</f>
        <v>#N/A</v>
      </c>
      <c r="F25" t="str">
        <f>+IF(SUMIFS(Tabla4[Cantidad],Tabla4[Bien afectado],LISTAS!E25)&gt;0,SUMIFS(Tabla4[Cantidad],Tabla4[Bien afectado],LISTAS!E25),"")</f>
        <v/>
      </c>
      <c r="G25" s="4" t="str">
        <f>+IF(SUMIFS(Tabla4[Estimado P y D],Tabla4[Bien afectado],LISTAS!E25)&gt;0,SUMIFS(Tabla4[Estimado P y D],Tabla4[Bien afectado],LISTAS!E25),"")</f>
        <v/>
      </c>
      <c r="H25" t="e" cm="1">
        <f t="array" ref="H25">IF(C25="Animales",+IFERROR(INDEX($D25:D$106,MATCH(0,INDEX(COUNTIF($H$7:H24,$D25:D$106),),)),""),"")</f>
        <v>#N/A</v>
      </c>
      <c r="I25" s="21" t="str">
        <f>+IF(SUMIFS(Tabla4[Estimado P y D],Tabla4[Bien afectado],LISTAS!H25)&gt;0,SUMIFS(Tabla4[Cantidad],Tabla4[Bien afectado],LISTAS!H25),"")</f>
        <v/>
      </c>
      <c r="L25" t="e" cm="1">
        <f t="array" ref="L25">IF(C25="Herramientas y equipos",+IFERROR(INDEX($D25:D$106,MATCH(0,INDEX(COUNTIF($L$7:L24,$D25:D$106),),)),""),"")</f>
        <v>#N/A</v>
      </c>
      <c r="M25" t="str">
        <f>+IF(SUMIFS(Tabla4[Estimado P y D],Tabla4[Bien afectado],LISTAS!L25)&gt;0,SUMIFS(Tabla4[Cantidad],Tabla4[Bien afectado],LISTAS!L25),"")</f>
        <v/>
      </c>
      <c r="N25" s="4" t="str">
        <f>+IF(SUMIFS(Tabla4[Estimado P y D],Tabla4[Bien afectado],LISTAS!L25)&gt;0,SUMIFS(Tabla4[Estimado P y D],Tabla4[Bien afectado],LISTAS!L25),"")</f>
        <v/>
      </c>
    </row>
    <row r="26" spans="1:14" x14ac:dyDescent="0.2">
      <c r="A26" s="6" t="s">
        <v>181</v>
      </c>
      <c r="B26" s="7" t="s">
        <v>180</v>
      </c>
      <c r="C26" t="e">
        <f>IF(D26&gt;0,VLOOKUP(D26,'2. Valoracion Comunitaria'!$A$13:C59,3,FALSE),"")</f>
        <v>#N/A</v>
      </c>
      <c r="D26" t="str" cm="1">
        <f t="array" ref="D26">+IFERROR(INDEX(Tabla4[Bien afectado],MATCH(0,INDEX(COUNTIF($D$7:D25,Tabla4[Bien afectado]),),)),"")</f>
        <v/>
      </c>
      <c r="E26" t="e" cm="1">
        <f t="array" ref="E26">IF(C26&gt;0,IF(C26="Cultivos",+IFERROR(INDEX(D26:$D$106,MATCH(0,INDEX(COUNTIF($E$7:E25,D26:$D$106),),)),""),""),"")</f>
        <v>#N/A</v>
      </c>
      <c r="F26" t="str">
        <f>+IF(SUMIFS(Tabla4[Cantidad],Tabla4[Bien afectado],LISTAS!E26)&gt;0,SUMIFS(Tabla4[Cantidad],Tabla4[Bien afectado],LISTAS!E26),"")</f>
        <v/>
      </c>
      <c r="G26" s="4" t="str">
        <f>+IF(SUMIFS(Tabla4[Estimado P y D],Tabla4[Bien afectado],LISTAS!E26)&gt;0,SUMIFS(Tabla4[Estimado P y D],Tabla4[Bien afectado],LISTAS!E26),"")</f>
        <v/>
      </c>
      <c r="H26" t="e" cm="1">
        <f t="array" ref="H26">IF(C26="Animales",+IFERROR(INDEX($D26:D$106,MATCH(0,INDEX(COUNTIF($H$7:H25,$D26:D$106),),)),""),"")</f>
        <v>#N/A</v>
      </c>
      <c r="I26" s="21" t="str">
        <f>+IF(SUMIFS(Tabla4[Estimado P y D],Tabla4[Bien afectado],LISTAS!H26)&gt;0,SUMIFS(Tabla4[Cantidad],Tabla4[Bien afectado],LISTAS!H26),"")</f>
        <v/>
      </c>
      <c r="L26" t="e" cm="1">
        <f t="array" ref="L26">IF(C26="Herramientas y equipos",+IFERROR(INDEX($D26:D$106,MATCH(0,INDEX(COUNTIF($L$7:L25,$D26:D$106),),)),""),"")</f>
        <v>#N/A</v>
      </c>
      <c r="M26" t="str">
        <f>+IF(SUMIFS(Tabla4[Estimado P y D],Tabla4[Bien afectado],LISTAS!L26)&gt;0,SUMIFS(Tabla4[Cantidad],Tabla4[Bien afectado],LISTAS!L26),"")</f>
        <v/>
      </c>
      <c r="N26" s="4" t="str">
        <f>+IF(SUMIFS(Tabla4[Estimado P y D],Tabla4[Bien afectado],LISTAS!L26)&gt;0,SUMIFS(Tabla4[Estimado P y D],Tabla4[Bien afectado],LISTAS!L26),"")</f>
        <v/>
      </c>
    </row>
    <row r="27" spans="1:14" x14ac:dyDescent="0.2">
      <c r="A27" s="6" t="s">
        <v>182</v>
      </c>
      <c r="B27" s="7" t="s">
        <v>180</v>
      </c>
      <c r="C27" t="e">
        <f>IF(D27&gt;0,VLOOKUP(D27,'2. Valoracion Comunitaria'!$A$13:C60,3,FALSE),"")</f>
        <v>#N/A</v>
      </c>
      <c r="D27" t="str" cm="1">
        <f t="array" ref="D27">+IFERROR(INDEX(Tabla4[Bien afectado],MATCH(0,INDEX(COUNTIF($D$7:D26,Tabla4[Bien afectado]),),)),"")</f>
        <v/>
      </c>
      <c r="E27" t="e" cm="1">
        <f t="array" ref="E27">IF(C27&gt;0,IF(C27="Cultivos",+IFERROR(INDEX(D27:$D$106,MATCH(0,INDEX(COUNTIF($E$7:E26,D27:$D$106),),)),""),""),"")</f>
        <v>#N/A</v>
      </c>
      <c r="F27" t="str">
        <f>+IF(SUMIFS(Tabla4[Cantidad],Tabla4[Bien afectado],LISTAS!E27)&gt;0,SUMIFS(Tabla4[Cantidad],Tabla4[Bien afectado],LISTAS!E27),"")</f>
        <v/>
      </c>
      <c r="G27" s="4" t="str">
        <f>+IF(SUMIFS(Tabla4[Estimado P y D],Tabla4[Bien afectado],LISTAS!E27)&gt;0,SUMIFS(Tabla4[Estimado P y D],Tabla4[Bien afectado],LISTAS!E27),"")</f>
        <v/>
      </c>
      <c r="H27" t="e" cm="1">
        <f t="array" ref="H27">IF(C27="Animales",+IFERROR(INDEX($D27:D$106,MATCH(0,INDEX(COUNTIF($H$7:H26,$D27:D$106),),)),""),"")</f>
        <v>#N/A</v>
      </c>
      <c r="I27" s="21" t="str">
        <f>+IF(SUMIFS(Tabla4[Estimado P y D],Tabla4[Bien afectado],LISTAS!H27)&gt;0,SUMIFS(Tabla4[Cantidad],Tabla4[Bien afectado],LISTAS!H27),"")</f>
        <v/>
      </c>
      <c r="L27" t="e" cm="1">
        <f t="array" ref="L27">IF(C27="Herramientas y equipos",+IFERROR(INDEX($D27:D$106,MATCH(0,INDEX(COUNTIF($L$7:L26,$D27:D$106),),)),""),"")</f>
        <v>#N/A</v>
      </c>
      <c r="M27" t="str">
        <f>+IF(SUMIFS(Tabla4[Estimado P y D],Tabla4[Bien afectado],LISTAS!L27)&gt;0,SUMIFS(Tabla4[Cantidad],Tabla4[Bien afectado],LISTAS!L27),"")</f>
        <v/>
      </c>
      <c r="N27" s="4" t="str">
        <f>+IF(SUMIFS(Tabla4[Estimado P y D],Tabla4[Bien afectado],LISTAS!L27)&gt;0,SUMIFS(Tabla4[Estimado P y D],Tabla4[Bien afectado],LISTAS!L27),"")</f>
        <v/>
      </c>
    </row>
    <row r="28" spans="1:14" x14ac:dyDescent="0.2">
      <c r="A28" s="6" t="s">
        <v>183</v>
      </c>
      <c r="B28" s="7" t="s">
        <v>180</v>
      </c>
      <c r="C28" t="e">
        <f>IF(D28&gt;0,VLOOKUP(D28,'2. Valoracion Comunitaria'!$A$13:C61,3,FALSE),"")</f>
        <v>#N/A</v>
      </c>
      <c r="D28" t="str" cm="1">
        <f t="array" ref="D28">+IFERROR(INDEX(Tabla4[Bien afectado],MATCH(0,INDEX(COUNTIF($D$7:D27,Tabla4[Bien afectado]),),)),"")</f>
        <v/>
      </c>
      <c r="E28" t="e" cm="1">
        <f t="array" ref="E28">IF(C28&gt;0,IF(C28="Cultivos",+IFERROR(INDEX(D28:$D$106,MATCH(0,INDEX(COUNTIF($E$7:E27,D28:$D$106),),)),""),""),"")</f>
        <v>#N/A</v>
      </c>
      <c r="F28" t="str">
        <f>+IF(SUMIFS(Tabla4[Cantidad],Tabla4[Bien afectado],LISTAS!E28)&gt;0,SUMIFS(Tabla4[Cantidad],Tabla4[Bien afectado],LISTAS!E28),"")</f>
        <v/>
      </c>
      <c r="G28" s="4" t="str">
        <f>+IF(SUMIFS(Tabla4[Estimado P y D],Tabla4[Bien afectado],LISTAS!E28)&gt;0,SUMIFS(Tabla4[Estimado P y D],Tabla4[Bien afectado],LISTAS!E28),"")</f>
        <v/>
      </c>
      <c r="H28" t="e" cm="1">
        <f t="array" ref="H28">IF(C28="Animales",+IFERROR(INDEX($D28:D$106,MATCH(0,INDEX(COUNTIF($H$7:H27,$D28:D$106),),)),""),"")</f>
        <v>#N/A</v>
      </c>
      <c r="I28" s="21" t="str">
        <f>+IF(SUMIFS(Tabla4[Estimado P y D],Tabla4[Bien afectado],LISTAS!H28)&gt;0,SUMIFS(Tabla4[Cantidad],Tabla4[Bien afectado],LISTAS!H28),"")</f>
        <v/>
      </c>
      <c r="L28" t="e" cm="1">
        <f t="array" ref="L28">IF(C28="Herramientas y equipos",+IFERROR(INDEX($D28:D$106,MATCH(0,INDEX(COUNTIF($L$7:L27,$D28:D$106),),)),""),"")</f>
        <v>#N/A</v>
      </c>
      <c r="M28" t="str">
        <f>+IF(SUMIFS(Tabla4[Estimado P y D],Tabla4[Bien afectado],LISTAS!L28)&gt;0,SUMIFS(Tabla4[Cantidad],Tabla4[Bien afectado],LISTAS!L28),"")</f>
        <v/>
      </c>
      <c r="N28" s="4" t="str">
        <f>+IF(SUMIFS(Tabla4[Estimado P y D],Tabla4[Bien afectado],LISTAS!L28)&gt;0,SUMIFS(Tabla4[Estimado P y D],Tabla4[Bien afectado],LISTAS!L28),"")</f>
        <v/>
      </c>
    </row>
    <row r="29" spans="1:14" x14ac:dyDescent="0.2">
      <c r="A29" s="6" t="s">
        <v>184</v>
      </c>
      <c r="B29" s="7" t="s">
        <v>185</v>
      </c>
      <c r="C29" t="e">
        <f>IF(D29&gt;0,VLOOKUP(D29,'2. Valoracion Comunitaria'!$A$13:C62,3,FALSE),"")</f>
        <v>#N/A</v>
      </c>
      <c r="D29" t="str" cm="1">
        <f t="array" ref="D29">+IFERROR(INDEX(Tabla4[Bien afectado],MATCH(0,INDEX(COUNTIF($D$7:D28,Tabla4[Bien afectado]),),)),"")</f>
        <v/>
      </c>
      <c r="E29" t="e" cm="1">
        <f t="array" ref="E29">IF(C29&gt;0,IF(C29="Cultivos",+IFERROR(INDEX(D29:$D$106,MATCH(0,INDEX(COUNTIF($E$7:E28,D29:$D$106),),)),""),""),"")</f>
        <v>#N/A</v>
      </c>
      <c r="F29" t="str">
        <f>+IF(SUMIFS(Tabla4[Cantidad],Tabla4[Bien afectado],LISTAS!E29)&gt;0,SUMIFS(Tabla4[Cantidad],Tabla4[Bien afectado],LISTAS!E29),"")</f>
        <v/>
      </c>
      <c r="G29" s="4" t="str">
        <f>+IF(SUMIFS(Tabla4[Estimado P y D],Tabla4[Bien afectado],LISTAS!E29)&gt;0,SUMIFS(Tabla4[Estimado P y D],Tabla4[Bien afectado],LISTAS!E29),"")</f>
        <v/>
      </c>
      <c r="H29" t="e" cm="1">
        <f t="array" ref="H29">IF(C29="Animales",+IFERROR(INDEX($D29:D$106,MATCH(0,INDEX(COUNTIF($H$7:H28,$D29:D$106),),)),""),"")</f>
        <v>#N/A</v>
      </c>
      <c r="I29" s="21" t="str">
        <f>+IF(SUMIFS(Tabla4[Estimado P y D],Tabla4[Bien afectado],LISTAS!H29)&gt;0,SUMIFS(Tabla4[Cantidad],Tabla4[Bien afectado],LISTAS!H29),"")</f>
        <v/>
      </c>
      <c r="L29" t="e" cm="1">
        <f t="array" ref="L29">IF(C29="Herramientas y equipos",+IFERROR(INDEX($D29:D$106,MATCH(0,INDEX(COUNTIF($L$7:L28,$D29:D$106),),)),""),"")</f>
        <v>#N/A</v>
      </c>
      <c r="M29" t="str">
        <f>+IF(SUMIFS(Tabla4[Estimado P y D],Tabla4[Bien afectado],LISTAS!L29)&gt;0,SUMIFS(Tabla4[Cantidad],Tabla4[Bien afectado],LISTAS!L29),"")</f>
        <v/>
      </c>
      <c r="N29" s="4" t="str">
        <f>+IF(SUMIFS(Tabla4[Estimado P y D],Tabla4[Bien afectado],LISTAS!L29)&gt;0,SUMIFS(Tabla4[Estimado P y D],Tabla4[Bien afectado],LISTAS!L29),"")</f>
        <v/>
      </c>
    </row>
    <row r="30" spans="1:14" x14ac:dyDescent="0.2">
      <c r="A30" s="6" t="s">
        <v>186</v>
      </c>
      <c r="B30" s="7" t="s">
        <v>185</v>
      </c>
      <c r="C30" t="e">
        <f>IF(D30&gt;0,VLOOKUP(D30,'2. Valoracion Comunitaria'!$A$13:C63,3,FALSE),"")</f>
        <v>#N/A</v>
      </c>
      <c r="D30" t="str" cm="1">
        <f t="array" ref="D30">+IFERROR(INDEX(Tabla4[Bien afectado],MATCH(0,INDEX(COUNTIF($D$7:D29,Tabla4[Bien afectado]),),)),"")</f>
        <v/>
      </c>
      <c r="E30" t="e" cm="1">
        <f t="array" ref="E30">IF(C30&gt;0,IF(C30="Cultivos",+IFERROR(INDEX(D30:$D$106,MATCH(0,INDEX(COUNTIF($E$7:E29,D30:$D$106),),)),""),""),"")</f>
        <v>#N/A</v>
      </c>
      <c r="F30" t="str">
        <f>+IF(SUMIFS(Tabla4[Cantidad],Tabla4[Bien afectado],LISTAS!E30)&gt;0,SUMIFS(Tabla4[Cantidad],Tabla4[Bien afectado],LISTAS!E30),"")</f>
        <v/>
      </c>
      <c r="G30" s="4" t="str">
        <f>+IF(SUMIFS(Tabla4[Estimado P y D],Tabla4[Bien afectado],LISTAS!E30)&gt;0,SUMIFS(Tabla4[Estimado P y D],Tabla4[Bien afectado],LISTAS!E30),"")</f>
        <v/>
      </c>
      <c r="H30" t="e" cm="1">
        <f t="array" ref="H30">IF(C30="Animales",+IFERROR(INDEX($D30:D$106,MATCH(0,INDEX(COUNTIF($H$7:H29,$D30:D$106),),)),""),"")</f>
        <v>#N/A</v>
      </c>
      <c r="I30" s="21" t="str">
        <f>+IF(SUMIFS(Tabla4[Estimado P y D],Tabla4[Bien afectado],LISTAS!H30)&gt;0,SUMIFS(Tabla4[Cantidad],Tabla4[Bien afectado],LISTAS!H30),"")</f>
        <v/>
      </c>
      <c r="L30" t="e" cm="1">
        <f t="array" ref="L30">IF(C30="Herramientas y equipos",+IFERROR(INDEX($D30:D$106,MATCH(0,INDEX(COUNTIF($L$7:L29,$D30:D$106),),)),""),"")</f>
        <v>#N/A</v>
      </c>
      <c r="M30" t="str">
        <f>+IF(SUMIFS(Tabla4[Estimado P y D],Tabla4[Bien afectado],LISTAS!L30)&gt;0,SUMIFS(Tabla4[Cantidad],Tabla4[Bien afectado],LISTAS!L30),"")</f>
        <v/>
      </c>
      <c r="N30" s="4" t="str">
        <f>+IF(SUMIFS(Tabla4[Estimado P y D],Tabla4[Bien afectado],LISTAS!L30)&gt;0,SUMIFS(Tabla4[Estimado P y D],Tabla4[Bien afectado],LISTAS!L30),"")</f>
        <v/>
      </c>
    </row>
    <row r="31" spans="1:14" x14ac:dyDescent="0.2">
      <c r="A31" s="6" t="s">
        <v>187</v>
      </c>
      <c r="B31" s="7" t="s">
        <v>185</v>
      </c>
      <c r="C31" t="e">
        <f>IF(D31&gt;0,VLOOKUP(D31,'2. Valoracion Comunitaria'!$A$13:C64,3,FALSE),"")</f>
        <v>#N/A</v>
      </c>
      <c r="D31" t="str" cm="1">
        <f t="array" ref="D31">+IFERROR(INDEX(Tabla4[Bien afectado],MATCH(0,INDEX(COUNTIF($D$7:D30,Tabla4[Bien afectado]),),)),"")</f>
        <v/>
      </c>
      <c r="E31" t="e" cm="1">
        <f t="array" ref="E31">IF(C31&gt;0,IF(C31="Cultivos",+IFERROR(INDEX(D31:$D$106,MATCH(0,INDEX(COUNTIF($E$7:E30,D31:$D$106),),)),""),""),"")</f>
        <v>#N/A</v>
      </c>
      <c r="F31" t="str">
        <f>+IF(SUMIFS(Tabla4[Cantidad],Tabla4[Bien afectado],LISTAS!E31)&gt;0,SUMIFS(Tabla4[Cantidad],Tabla4[Bien afectado],LISTAS!E31),"")</f>
        <v/>
      </c>
      <c r="G31" s="4" t="str">
        <f>+IF(SUMIFS(Tabla4[Estimado P y D],Tabla4[Bien afectado],LISTAS!E31)&gt;0,SUMIFS(Tabla4[Estimado P y D],Tabla4[Bien afectado],LISTAS!E31),"")</f>
        <v/>
      </c>
      <c r="H31" t="e" cm="1">
        <f t="array" ref="H31">IF(C31="Animales",+IFERROR(INDEX($D31:D$106,MATCH(0,INDEX(COUNTIF($H$7:H30,$D31:D$106),),)),""),"")</f>
        <v>#N/A</v>
      </c>
      <c r="I31" s="21" t="str">
        <f>+IF(SUMIFS(Tabla4[Estimado P y D],Tabla4[Bien afectado],LISTAS!H31)&gt;0,SUMIFS(Tabla4[Cantidad],Tabla4[Bien afectado],LISTAS!H31),"")</f>
        <v/>
      </c>
      <c r="L31" t="e" cm="1">
        <f t="array" ref="L31">IF(C31="Herramientas y equipos",+IFERROR(INDEX($D31:D$106,MATCH(0,INDEX(COUNTIF($L$7:L30,$D31:D$106),),)),""),"")</f>
        <v>#N/A</v>
      </c>
      <c r="M31" t="str">
        <f>+IF(SUMIFS(Tabla4[Estimado P y D],Tabla4[Bien afectado],LISTAS!L31)&gt;0,SUMIFS(Tabla4[Cantidad],Tabla4[Bien afectado],LISTAS!L31),"")</f>
        <v/>
      </c>
      <c r="N31" s="4" t="str">
        <f>+IF(SUMIFS(Tabla4[Estimado P y D],Tabla4[Bien afectado],LISTAS!L31)&gt;0,SUMIFS(Tabla4[Estimado P y D],Tabla4[Bien afectado],LISTAS!L31),"")</f>
        <v/>
      </c>
    </row>
    <row r="32" spans="1:14" x14ac:dyDescent="0.2">
      <c r="A32" s="6" t="s">
        <v>188</v>
      </c>
      <c r="B32" s="7" t="s">
        <v>185</v>
      </c>
      <c r="C32" t="e">
        <f>IF(D32&gt;0,VLOOKUP(D32,'2. Valoracion Comunitaria'!$A$13:C65,3,FALSE),"")</f>
        <v>#N/A</v>
      </c>
      <c r="D32" t="str" cm="1">
        <f t="array" ref="D32">+IFERROR(INDEX(Tabla4[Bien afectado],MATCH(0,INDEX(COUNTIF($D$7:D31,Tabla4[Bien afectado]),),)),"")</f>
        <v/>
      </c>
      <c r="E32" t="e" cm="1">
        <f t="array" ref="E32">IF(C32&gt;0,IF(C32="Cultivos",+IFERROR(INDEX(D32:$D$106,MATCH(0,INDEX(COUNTIF($E$7:E31,D32:$D$106),),)),""),""),"")</f>
        <v>#N/A</v>
      </c>
      <c r="F32" t="str">
        <f>+IF(SUMIFS(Tabla4[Cantidad],Tabla4[Bien afectado],LISTAS!E32)&gt;0,SUMIFS(Tabla4[Cantidad],Tabla4[Bien afectado],LISTAS!E32),"")</f>
        <v/>
      </c>
      <c r="G32" s="4" t="str">
        <f>+IF(SUMIFS(Tabla4[Estimado P y D],Tabla4[Bien afectado],LISTAS!E32)&gt;0,SUMIFS(Tabla4[Estimado P y D],Tabla4[Bien afectado],LISTAS!E32),"")</f>
        <v/>
      </c>
      <c r="H32" t="e" cm="1">
        <f t="array" ref="H32">IF(C32="Animales",+IFERROR(INDEX($D32:D$106,MATCH(0,INDEX(COUNTIF($H$7:H31,$D32:D$106),),)),""),"")</f>
        <v>#N/A</v>
      </c>
      <c r="I32" s="21" t="str">
        <f>+IF(SUMIFS(Tabla4[Estimado P y D],Tabla4[Bien afectado],LISTAS!H32)&gt;0,SUMIFS(Tabla4[Cantidad],Tabla4[Bien afectado],LISTAS!H32),"")</f>
        <v/>
      </c>
      <c r="L32" t="e" cm="1">
        <f t="array" ref="L32">IF(C32="Herramientas y equipos",+IFERROR(INDEX($D32:D$106,MATCH(0,INDEX(COUNTIF($L$7:L31,$D32:D$106),),)),""),"")</f>
        <v>#N/A</v>
      </c>
      <c r="M32" t="str">
        <f>+IF(SUMIFS(Tabla4[Estimado P y D],Tabla4[Bien afectado],LISTAS!L32)&gt;0,SUMIFS(Tabla4[Cantidad],Tabla4[Bien afectado],LISTAS!L32),"")</f>
        <v/>
      </c>
      <c r="N32" s="4" t="str">
        <f>+IF(SUMIFS(Tabla4[Estimado P y D],Tabla4[Bien afectado],LISTAS!L32)&gt;0,SUMIFS(Tabla4[Estimado P y D],Tabla4[Bien afectado],LISTAS!L32),"")</f>
        <v/>
      </c>
    </row>
    <row r="33" spans="1:14" x14ac:dyDescent="0.2">
      <c r="A33" s="6" t="s">
        <v>189</v>
      </c>
      <c r="B33" s="7" t="s">
        <v>185</v>
      </c>
      <c r="C33" t="e">
        <f>IF(D33&gt;0,VLOOKUP(D33,'2. Valoracion Comunitaria'!$A$13:C66,3,FALSE),"")</f>
        <v>#N/A</v>
      </c>
      <c r="D33" t="str" cm="1">
        <f t="array" ref="D33">+IFERROR(INDEX(Tabla4[Bien afectado],MATCH(0,INDEX(COUNTIF($D$7:D32,Tabla4[Bien afectado]),),)),"")</f>
        <v/>
      </c>
      <c r="E33" t="e" cm="1">
        <f t="array" ref="E33">IF(C33&gt;0,IF(C33="Cultivos",+IFERROR(INDEX(D33:$D$106,MATCH(0,INDEX(COUNTIF($E$7:E32,D33:$D$106),),)),""),""),"")</f>
        <v>#N/A</v>
      </c>
      <c r="F33" t="str">
        <f>+IF(SUMIFS(Tabla4[Cantidad],Tabla4[Bien afectado],LISTAS!E33)&gt;0,SUMIFS(Tabla4[Cantidad],Tabla4[Bien afectado],LISTAS!E33),"")</f>
        <v/>
      </c>
      <c r="G33" s="4" t="str">
        <f>+IF(SUMIFS(Tabla4[Estimado P y D],Tabla4[Bien afectado],LISTAS!E33)&gt;0,SUMIFS(Tabla4[Estimado P y D],Tabla4[Bien afectado],LISTAS!E33),"")</f>
        <v/>
      </c>
      <c r="H33" t="e" cm="1">
        <f t="array" ref="H33">IF(C33="Animales",+IFERROR(INDEX($D33:D$106,MATCH(0,INDEX(COUNTIF($H$7:H32,$D33:D$106),),)),""),"")</f>
        <v>#N/A</v>
      </c>
      <c r="I33" s="21" t="str">
        <f>+IF(SUMIFS(Tabla4[Estimado P y D],Tabla4[Bien afectado],LISTAS!H33)&gt;0,SUMIFS(Tabla4[Cantidad],Tabla4[Bien afectado],LISTAS!H33),"")</f>
        <v/>
      </c>
      <c r="L33" t="e" cm="1">
        <f t="array" ref="L33">IF(C33="Herramientas y equipos",+IFERROR(INDEX($D33:D$106,MATCH(0,INDEX(COUNTIF($L$7:L32,$D33:D$106),),)),""),"")</f>
        <v>#N/A</v>
      </c>
      <c r="M33" t="str">
        <f>+IF(SUMIFS(Tabla4[Estimado P y D],Tabla4[Bien afectado],LISTAS!L33)&gt;0,SUMIFS(Tabla4[Cantidad],Tabla4[Bien afectado],LISTAS!L33),"")</f>
        <v/>
      </c>
      <c r="N33" s="4" t="str">
        <f>+IF(SUMIFS(Tabla4[Estimado P y D],Tabla4[Bien afectado],LISTAS!L33)&gt;0,SUMIFS(Tabla4[Estimado P y D],Tabla4[Bien afectado],LISTAS!L33),"")</f>
        <v/>
      </c>
    </row>
    <row r="34" spans="1:14" x14ac:dyDescent="0.2">
      <c r="A34" s="6" t="s">
        <v>190</v>
      </c>
      <c r="B34" s="7" t="s">
        <v>185</v>
      </c>
      <c r="C34" t="e">
        <f>IF(D34&gt;0,VLOOKUP(D34,'2. Valoracion Comunitaria'!$A$13:C67,3,FALSE),"")</f>
        <v>#N/A</v>
      </c>
      <c r="D34" t="str" cm="1">
        <f t="array" ref="D34">+IFERROR(INDEX(Tabla4[Bien afectado],MATCH(0,INDEX(COUNTIF($D$7:D33,Tabla4[Bien afectado]),),)),"")</f>
        <v/>
      </c>
      <c r="E34" t="e" cm="1">
        <f t="array" ref="E34">IF(C34&gt;0,IF(C34="Cultivos",+IFERROR(INDEX(D34:$D$106,MATCH(0,INDEX(COUNTIF($E$7:E33,D34:$D$106),),)),""),""),"")</f>
        <v>#N/A</v>
      </c>
      <c r="F34" t="str">
        <f>+IF(SUMIFS(Tabla4[Cantidad],Tabla4[Bien afectado],LISTAS!E34)&gt;0,SUMIFS(Tabla4[Cantidad],Tabla4[Bien afectado],LISTAS!E34),"")</f>
        <v/>
      </c>
      <c r="G34" s="4" t="str">
        <f>+IF(SUMIFS(Tabla4[Estimado P y D],Tabla4[Bien afectado],LISTAS!E34)&gt;0,SUMIFS(Tabla4[Estimado P y D],Tabla4[Bien afectado],LISTAS!E34),"")</f>
        <v/>
      </c>
      <c r="H34" t="e" cm="1">
        <f t="array" ref="H34">IF(C34="Animales",+IFERROR(INDEX($D34:D$106,MATCH(0,INDEX(COUNTIF($H$7:H33,$D34:D$106),),)),""),"")</f>
        <v>#N/A</v>
      </c>
      <c r="I34" s="21" t="str">
        <f>+IF(SUMIFS(Tabla4[Estimado P y D],Tabla4[Bien afectado],LISTAS!H34)&gt;0,SUMIFS(Tabla4[Cantidad],Tabla4[Bien afectado],LISTAS!H34),"")</f>
        <v/>
      </c>
      <c r="L34" t="e" cm="1">
        <f t="array" ref="L34">IF(C34="Herramientas y equipos",+IFERROR(INDEX($D34:D$106,MATCH(0,INDEX(COUNTIF($L$7:L33,$D34:D$106),),)),""),"")</f>
        <v>#N/A</v>
      </c>
      <c r="M34" t="str">
        <f>+IF(SUMIFS(Tabla4[Estimado P y D],Tabla4[Bien afectado],LISTAS!L34)&gt;0,SUMIFS(Tabla4[Cantidad],Tabla4[Bien afectado],LISTAS!L34),"")</f>
        <v/>
      </c>
      <c r="N34" s="4" t="str">
        <f>+IF(SUMIFS(Tabla4[Estimado P y D],Tabla4[Bien afectado],LISTAS!L34)&gt;0,SUMIFS(Tabla4[Estimado P y D],Tabla4[Bien afectado],LISTAS!L34),"")</f>
        <v/>
      </c>
    </row>
    <row r="35" spans="1:14" x14ac:dyDescent="0.2">
      <c r="C35" t="e">
        <f>IF(D35&gt;0,VLOOKUP(D35,'2. Valoracion Comunitaria'!$A$13:C68,3,FALSE),"")</f>
        <v>#N/A</v>
      </c>
      <c r="D35" t="str" cm="1">
        <f t="array" ref="D35">+IFERROR(INDEX(Tabla4[Bien afectado],MATCH(0,INDEX(COUNTIF($D$7:D34,Tabla4[Bien afectado]),),)),"")</f>
        <v/>
      </c>
      <c r="E35" t="e" cm="1">
        <f t="array" ref="E35">IF(C35&gt;0,IF(C35="Cultivos",+IFERROR(INDEX(D35:$D$106,MATCH(0,INDEX(COUNTIF($E$7:E34,D35:$D$106),),)),""),""),"")</f>
        <v>#N/A</v>
      </c>
      <c r="F35" t="str">
        <f>+IF(SUMIFS(Tabla4[Cantidad],Tabla4[Bien afectado],LISTAS!E35)&gt;0,SUMIFS(Tabla4[Cantidad],Tabla4[Bien afectado],LISTAS!E35),"")</f>
        <v/>
      </c>
      <c r="G35" s="4" t="str">
        <f>+IF(SUMIFS(Tabla4[Estimado P y D],Tabla4[Bien afectado],LISTAS!E35)&gt;0,SUMIFS(Tabla4[Estimado P y D],Tabla4[Bien afectado],LISTAS!E35),"")</f>
        <v/>
      </c>
      <c r="H35" t="e" cm="1">
        <f t="array" ref="H35">IF(C35="Animales",+IFERROR(INDEX($D35:D$106,MATCH(0,INDEX(COUNTIF($H$7:H34,$D35:D$106),),)),""),"")</f>
        <v>#N/A</v>
      </c>
      <c r="I35" s="21" t="str">
        <f>+IF(SUMIFS(Tabla4[Estimado P y D],Tabla4[Bien afectado],LISTAS!H35)&gt;0,SUMIFS(Tabla4[Cantidad],Tabla4[Bien afectado],LISTAS!H35),"")</f>
        <v/>
      </c>
      <c r="L35" t="e" cm="1">
        <f t="array" ref="L35">IF(C35="Herramientas y equipos",+IFERROR(INDEX($D35:D$106,MATCH(0,INDEX(COUNTIF($L$7:L34,$D35:D$106),),)),""),"")</f>
        <v>#N/A</v>
      </c>
      <c r="N35" s="4" t="str">
        <f>+IF(SUMIFS(Tabla4[Estimado P y D],Tabla4[Bien afectado],LISTAS!L35)&gt;0,SUMIFS(Tabla4[Estimado P y D],Tabla4[Bien afectado],LISTAS!L35),"")</f>
        <v/>
      </c>
    </row>
    <row r="36" spans="1:14" x14ac:dyDescent="0.2">
      <c r="C36" t="e">
        <f>IF(D36&gt;0,VLOOKUP(D36,'2. Valoracion Comunitaria'!$A$13:C69,3,FALSE),"")</f>
        <v>#N/A</v>
      </c>
      <c r="D36" t="str" cm="1">
        <f t="array" ref="D36">+IFERROR(INDEX(Tabla4[Bien afectado],MATCH(0,INDEX(COUNTIF($D$7:D35,Tabla4[Bien afectado]),),)),"")</f>
        <v/>
      </c>
      <c r="E36" t="e" cm="1">
        <f t="array" ref="E36">IF(C36&gt;0,IF(C36="Cultivos",+IFERROR(INDEX(D36:$D$106,MATCH(0,INDEX(COUNTIF($E$7:E35,D36:$D$106),),)),""),""),"")</f>
        <v>#N/A</v>
      </c>
      <c r="F36" t="str">
        <f>+IF(SUMIFS(Tabla4[Cantidad],Tabla4[Bien afectado],LISTAS!E36)&gt;0,SUMIFS(Tabla4[Cantidad],Tabla4[Bien afectado],LISTAS!E36),"")</f>
        <v/>
      </c>
      <c r="G36" s="4" t="str">
        <f>+IF(SUMIFS(Tabla4[Estimado P y D],Tabla4[Bien afectado],LISTAS!E36)&gt;0,SUMIFS(Tabla4[Estimado P y D],Tabla4[Bien afectado],LISTAS!E36),"")</f>
        <v/>
      </c>
      <c r="H36" t="e" cm="1">
        <f t="array" ref="H36">IF(C36="Animales",+IFERROR(INDEX($D36:D$106,MATCH(0,INDEX(COUNTIF($H$7:H35,$D36:D$106),),)),""),"")</f>
        <v>#N/A</v>
      </c>
      <c r="I36" s="21" t="str">
        <f>+IF(SUMIFS(Tabla4[Estimado P y D],Tabla4[Bien afectado],LISTAS!H36)&gt;0,SUMIFS(Tabla4[Cantidad],Tabla4[Bien afectado],LISTAS!H36),"")</f>
        <v/>
      </c>
      <c r="L36" t="e" cm="1">
        <f t="array" ref="L36">IF(C36="Herramientas y equipos",+IFERROR(INDEX($D36:D$106,MATCH(0,INDEX(COUNTIF($L$7:L35,$D36:D$106),),)),""),"")</f>
        <v>#N/A</v>
      </c>
      <c r="N36" s="4" t="str">
        <f>+IF(SUMIFS(Tabla4[Estimado P y D],Tabla4[Bien afectado],LISTAS!L36)&gt;0,SUMIFS(Tabla4[Estimado P y D],Tabla4[Bien afectado],LISTAS!L36),"")</f>
        <v/>
      </c>
    </row>
    <row r="37" spans="1:14" x14ac:dyDescent="0.2">
      <c r="C37" t="e">
        <f>IF(D37&gt;0,VLOOKUP(D37,'2. Valoracion Comunitaria'!$A$13:C70,3,FALSE),"")</f>
        <v>#N/A</v>
      </c>
      <c r="D37" t="str" cm="1">
        <f t="array" ref="D37">+IFERROR(INDEX(Tabla4[Bien afectado],MATCH(0,INDEX(COUNTIF($D$7:D36,Tabla4[Bien afectado]),),)),"")</f>
        <v/>
      </c>
      <c r="E37" t="e" cm="1">
        <f t="array" ref="E37">IF(C37&gt;0,IF(C37="Cultivos",+IFERROR(INDEX(D37:$D$106,MATCH(0,INDEX(COUNTIF($E$7:E36,D37:$D$106),),)),""),""),"")</f>
        <v>#N/A</v>
      </c>
      <c r="F37" t="str">
        <f>+IF(SUMIFS(Tabla4[Cantidad],Tabla4[Bien afectado],LISTAS!E37)&gt;0,SUMIFS(Tabla4[Cantidad],Tabla4[Bien afectado],LISTAS!E37),"")</f>
        <v/>
      </c>
      <c r="G37" s="4" t="str">
        <f>+IF(SUMIFS(Tabla4[Estimado P y D],Tabla4[Bien afectado],LISTAS!E37)&gt;0,SUMIFS(Tabla4[Estimado P y D],Tabla4[Bien afectado],LISTAS!E37),"")</f>
        <v/>
      </c>
      <c r="H37" t="e" cm="1">
        <f t="array" ref="H37">IF(C37="Animales",+IFERROR(INDEX($D37:D$106,MATCH(0,INDEX(COUNTIF($H$7:H36,$D37:D$106),),)),""),"")</f>
        <v>#N/A</v>
      </c>
      <c r="I37" s="21" t="str">
        <f>+IF(SUMIFS(Tabla4[Estimado P y D],Tabla4[Bien afectado],LISTAS!H37)&gt;0,SUMIFS(Tabla4[Cantidad],Tabla4[Bien afectado],LISTAS!H37),"")</f>
        <v/>
      </c>
      <c r="L37" t="e" cm="1">
        <f t="array" ref="L37">IF(C37="Herramientas y equipos",+IFERROR(INDEX($D37:D$106,MATCH(0,INDEX(COUNTIF($L$7:L36,$D37:D$106),),)),""),"")</f>
        <v>#N/A</v>
      </c>
      <c r="N37" s="4" t="str">
        <f>+IF(SUMIFS(Tabla4[Estimado P y D],Tabla4[Bien afectado],LISTAS!L37)&gt;0,SUMIFS(Tabla4[Estimado P y D],Tabla4[Bien afectado],LISTAS!L37),"")</f>
        <v/>
      </c>
    </row>
    <row r="38" spans="1:14" x14ac:dyDescent="0.2">
      <c r="C38" t="e">
        <f>IF(D38&gt;0,VLOOKUP(D38,'2. Valoracion Comunitaria'!$A$13:C71,3,FALSE),"")</f>
        <v>#N/A</v>
      </c>
      <c r="D38" t="str" cm="1">
        <f t="array" ref="D38">+IFERROR(INDEX(Tabla4[Bien afectado],MATCH(0,INDEX(COUNTIF($D$7:D37,Tabla4[Bien afectado]),),)),"")</f>
        <v/>
      </c>
      <c r="E38" t="e" cm="1">
        <f t="array" ref="E38">IF(C38&gt;0,IF(C38="Cultivos",+IFERROR(INDEX(D38:$D$106,MATCH(0,INDEX(COUNTIF($E$7:E37,D38:$D$106),),)),""),""),"")</f>
        <v>#N/A</v>
      </c>
      <c r="F38" t="str">
        <f>+IF(SUMIFS(Tabla4[Cantidad],Tabla4[Bien afectado],LISTAS!E38)&gt;0,SUMIFS(Tabla4[Cantidad],Tabla4[Bien afectado],LISTAS!E38),"")</f>
        <v/>
      </c>
      <c r="G38" s="4" t="str">
        <f>+IF(SUMIFS(Tabla4[Estimado P y D],Tabla4[Bien afectado],LISTAS!E38)&gt;0,SUMIFS(Tabla4[Estimado P y D],Tabla4[Bien afectado],LISTAS!E38),"")</f>
        <v/>
      </c>
      <c r="H38" t="e" cm="1">
        <f t="array" ref="H38">IF(C38="Animales",+IFERROR(INDEX($D38:D$106,MATCH(0,INDEX(COUNTIF($H$7:H37,$D38:D$106),),)),""),"")</f>
        <v>#N/A</v>
      </c>
      <c r="I38" s="21" t="str">
        <f>+IF(SUMIFS(Tabla4[Estimado P y D],Tabla4[Bien afectado],LISTAS!H38)&gt;0,SUMIFS(Tabla4[Cantidad],Tabla4[Bien afectado],LISTAS!H38),"")</f>
        <v/>
      </c>
      <c r="L38" t="e" cm="1">
        <f t="array" ref="L38">IF(C38="Herramientas y equipos",+IFERROR(INDEX($D38:D$106,MATCH(0,INDEX(COUNTIF($L$7:L37,$D38:D$106),),)),""),"")</f>
        <v>#N/A</v>
      </c>
      <c r="N38" s="4" t="str">
        <f>+IF(SUMIFS(Tabla4[Estimado P y D],Tabla4[Bien afectado],LISTAS!L38)&gt;0,SUMIFS(Tabla4[Estimado P y D],Tabla4[Bien afectado],LISTAS!L38),"")</f>
        <v/>
      </c>
    </row>
    <row r="39" spans="1:14" x14ac:dyDescent="0.2">
      <c r="C39" t="e">
        <f>IF(D39&gt;0,VLOOKUP(D39,'2. Valoracion Comunitaria'!$A$13:C72,3,FALSE),"")</f>
        <v>#N/A</v>
      </c>
      <c r="D39" t="str" cm="1">
        <f t="array" ref="D39">+IFERROR(INDEX(Tabla4[Bien afectado],MATCH(0,INDEX(COUNTIF($D$7:D38,Tabla4[Bien afectado]),),)),"")</f>
        <v/>
      </c>
      <c r="E39" t="e" cm="1">
        <f t="array" ref="E39">IF(C39&gt;0,IF(C39="Cultivos",+IFERROR(INDEX(D39:$D$106,MATCH(0,INDEX(COUNTIF($E$7:E38,D39:$D$106),),)),""),""),"")</f>
        <v>#N/A</v>
      </c>
      <c r="F39" t="str">
        <f>+IF(SUMIFS(Tabla4[Cantidad],Tabla4[Bien afectado],LISTAS!E39)&gt;0,SUMIFS(Tabla4[Cantidad],Tabla4[Bien afectado],LISTAS!E39),"")</f>
        <v/>
      </c>
      <c r="G39" s="4" t="str">
        <f>+IF(SUMIFS(Tabla4[Estimado P y D],Tabla4[Bien afectado],LISTAS!E39)&gt;0,SUMIFS(Tabla4[Estimado P y D],Tabla4[Bien afectado],LISTAS!E39),"")</f>
        <v/>
      </c>
      <c r="H39" t="e" cm="1">
        <f t="array" ref="H39">IF(C39="Animales",+IFERROR(INDEX($D39:D$106,MATCH(0,INDEX(COUNTIF($H$7:H38,$D39:D$106),),)),""),"")</f>
        <v>#N/A</v>
      </c>
      <c r="I39" s="21" t="str">
        <f>+IF(SUMIFS(Tabla4[Estimado P y D],Tabla4[Bien afectado],LISTAS!H39)&gt;0,SUMIFS(Tabla4[Cantidad],Tabla4[Bien afectado],LISTAS!H39),"")</f>
        <v/>
      </c>
      <c r="L39" t="e" cm="1">
        <f t="array" ref="L39">IF(C39="Herramientas y equipos",+IFERROR(INDEX($D39:D$106,MATCH(0,INDEX(COUNTIF($L$7:L38,$D39:D$106),),)),""),"")</f>
        <v>#N/A</v>
      </c>
      <c r="N39" s="4" t="str">
        <f>+IF(SUMIFS(Tabla4[Estimado P y D],Tabla4[Bien afectado],LISTAS!L39)&gt;0,SUMIFS(Tabla4[Estimado P y D],Tabla4[Bien afectado],LISTAS!L39),"")</f>
        <v/>
      </c>
    </row>
    <row r="40" spans="1:14" x14ac:dyDescent="0.2">
      <c r="C40" t="e">
        <f>IF(D40&gt;0,VLOOKUP(D40,'2. Valoracion Comunitaria'!$A$13:C73,3,FALSE),"")</f>
        <v>#N/A</v>
      </c>
      <c r="D40" t="str" cm="1">
        <f t="array" ref="D40">+IFERROR(INDEX(Tabla4[Bien afectado],MATCH(0,INDEX(COUNTIF($D$7:D39,Tabla4[Bien afectado]),),)),"")</f>
        <v/>
      </c>
      <c r="E40" t="e" cm="1">
        <f t="array" ref="E40">IF(C40&gt;0,IF(C40="Cultivos",+IFERROR(INDEX(D40:$D$106,MATCH(0,INDEX(COUNTIF($E$7:E39,D40:$D$106),),)),""),""),"")</f>
        <v>#N/A</v>
      </c>
      <c r="F40" t="str">
        <f>+IF(SUMIFS(Tabla4[Cantidad],Tabla4[Bien afectado],LISTAS!E40)&gt;0,SUMIFS(Tabla4[Cantidad],Tabla4[Bien afectado],LISTAS!E40),"")</f>
        <v/>
      </c>
      <c r="G40" s="4" t="str">
        <f>+IF(SUMIFS(Tabla4[Estimado P y D],Tabla4[Bien afectado],LISTAS!E40)&gt;0,SUMIFS(Tabla4[Estimado P y D],Tabla4[Bien afectado],LISTAS!E40),"")</f>
        <v/>
      </c>
      <c r="H40" t="e" cm="1">
        <f t="array" ref="H40">IF(C40="Animales",+IFERROR(INDEX($D40:D$106,MATCH(0,INDEX(COUNTIF($H$7:H39,$D40:D$106),),)),""),"")</f>
        <v>#N/A</v>
      </c>
      <c r="I40" s="21" t="str">
        <f>+IF(SUMIFS(Tabla4[Estimado P y D],Tabla4[Bien afectado],LISTAS!H40)&gt;0,SUMIFS(Tabla4[Cantidad],Tabla4[Bien afectado],LISTAS!H40),"")</f>
        <v/>
      </c>
      <c r="L40" t="e" cm="1">
        <f t="array" ref="L40">IF(C40="Herramientas y equipos",+IFERROR(INDEX($D40:D$106,MATCH(0,INDEX(COUNTIF($L$7:L39,$D40:D$106),),)),""),"")</f>
        <v>#N/A</v>
      </c>
      <c r="N40" s="4" t="str">
        <f>+IF(SUMIFS(Tabla4[Estimado P y D],Tabla4[Bien afectado],LISTAS!L40)&gt;0,SUMIFS(Tabla4[Estimado P y D],Tabla4[Bien afectado],LISTAS!L40),"")</f>
        <v/>
      </c>
    </row>
    <row r="41" spans="1:14" x14ac:dyDescent="0.2">
      <c r="C41" t="e">
        <f>IF(D41&gt;0,VLOOKUP(D41,'2. Valoracion Comunitaria'!$A$13:C74,3,FALSE),"")</f>
        <v>#N/A</v>
      </c>
      <c r="D41" t="str" cm="1">
        <f t="array" ref="D41">+IFERROR(INDEX(Tabla4[Bien afectado],MATCH(0,INDEX(COUNTIF($D$7:D40,Tabla4[Bien afectado]),),)),"")</f>
        <v/>
      </c>
      <c r="E41" t="e" cm="1">
        <f t="array" ref="E41">IF(C41&gt;0,IF(C41="Cultivos",+IFERROR(INDEX(D41:$D$106,MATCH(0,INDEX(COUNTIF($E$7:E40,D41:$D$106),),)),""),""),"")</f>
        <v>#N/A</v>
      </c>
      <c r="F41" t="str">
        <f>+IF(SUMIFS(Tabla4[Cantidad],Tabla4[Bien afectado],LISTAS!E41)&gt;0,SUMIFS(Tabla4[Cantidad],Tabla4[Bien afectado],LISTAS!E41),"")</f>
        <v/>
      </c>
      <c r="G41" s="4" t="str">
        <f>+IF(SUMIFS(Tabla4[Estimado P y D],Tabla4[Bien afectado],LISTAS!E41)&gt;0,SUMIFS(Tabla4[Estimado P y D],Tabla4[Bien afectado],LISTAS!E41),"")</f>
        <v/>
      </c>
      <c r="H41" t="e" cm="1">
        <f t="array" ref="H41">IF(C41="Animales",+IFERROR(INDEX($D41:D$106,MATCH(0,INDEX(COUNTIF($H$7:H40,$D41:D$106),),)),""),"")</f>
        <v>#N/A</v>
      </c>
      <c r="I41" s="21" t="str">
        <f>+IF(SUMIFS(Tabla4[Estimado P y D],Tabla4[Bien afectado],LISTAS!H41)&gt;0,SUMIFS(Tabla4[Cantidad],Tabla4[Bien afectado],LISTAS!H41),"")</f>
        <v/>
      </c>
      <c r="L41" t="e" cm="1">
        <f t="array" ref="L41">IF(C41="Herramientas y equipos",+IFERROR(INDEX($D41:D$106,MATCH(0,INDEX(COUNTIF($L$7:L40,$D41:D$106),),)),""),"")</f>
        <v>#N/A</v>
      </c>
      <c r="N41" s="4" t="str">
        <f>+IF(SUMIFS(Tabla4[Estimado P y D],Tabla4[Bien afectado],LISTAS!L41)&gt;0,SUMIFS(Tabla4[Estimado P y D],Tabla4[Bien afectado],LISTAS!L41),"")</f>
        <v/>
      </c>
    </row>
    <row r="42" spans="1:14" x14ac:dyDescent="0.2">
      <c r="C42" t="e">
        <f>IF(D42&gt;0,VLOOKUP(D42,'2. Valoracion Comunitaria'!$A$13:C75,3,FALSE),"")</f>
        <v>#N/A</v>
      </c>
      <c r="D42" t="str" cm="1">
        <f t="array" ref="D42">+IFERROR(INDEX(Tabla4[Bien afectado],MATCH(0,INDEX(COUNTIF($D$7:D41,Tabla4[Bien afectado]),),)),"")</f>
        <v/>
      </c>
      <c r="E42" t="e" cm="1">
        <f t="array" ref="E42">IF(C42&gt;0,IF(C42="Cultivos",+IFERROR(INDEX(D42:$D$106,MATCH(0,INDEX(COUNTIF($E$7:E41,D42:$D$106),),)),""),""),"")</f>
        <v>#N/A</v>
      </c>
      <c r="F42" t="str">
        <f>+IF(SUMIFS(Tabla4[Cantidad],Tabla4[Bien afectado],LISTAS!E42)&gt;0,SUMIFS(Tabla4[Cantidad],Tabla4[Bien afectado],LISTAS!E42),"")</f>
        <v/>
      </c>
      <c r="G42" s="4" t="str">
        <f>+IF(SUMIFS(Tabla4[Estimado P y D],Tabla4[Bien afectado],LISTAS!E42)&gt;0,SUMIFS(Tabla4[Estimado P y D],Tabla4[Bien afectado],LISTAS!E42),"")</f>
        <v/>
      </c>
      <c r="H42" t="e" cm="1">
        <f t="array" ref="H42">IF(C42="Animales",+IFERROR(INDEX($D42:D$106,MATCH(0,INDEX(COUNTIF($H$7:H41,$D42:D$106),),)),""),"")</f>
        <v>#N/A</v>
      </c>
      <c r="I42" s="21" t="str">
        <f>+IF(SUMIFS(Tabla4[Estimado P y D],Tabla4[Bien afectado],LISTAS!H42)&gt;0,SUMIFS(Tabla4[Cantidad],Tabla4[Bien afectado],LISTAS!H42),"")</f>
        <v/>
      </c>
      <c r="L42" t="e" cm="1">
        <f t="array" ref="L42">IF(C42="Herramientas y equipos",+IFERROR(INDEX($D42:D$106,MATCH(0,INDEX(COUNTIF($L$7:L41,$D42:D$106),),)),""),"")</f>
        <v>#N/A</v>
      </c>
      <c r="N42" s="4" t="str">
        <f>+IF(SUMIFS(Tabla4[Estimado P y D],Tabla4[Bien afectado],LISTAS!L42)&gt;0,SUMIFS(Tabla4[Estimado P y D],Tabla4[Bien afectado],LISTAS!L42),"")</f>
        <v/>
      </c>
    </row>
    <row r="43" spans="1:14" x14ac:dyDescent="0.2">
      <c r="C43" t="e">
        <f>IF(D43&gt;0,VLOOKUP(D43,'2. Valoracion Comunitaria'!$A$13:C76,3,FALSE),"")</f>
        <v>#N/A</v>
      </c>
      <c r="D43" t="str" cm="1">
        <f t="array" ref="D43">+IFERROR(INDEX(Tabla4[Bien afectado],MATCH(0,INDEX(COUNTIF($D$7:D42,Tabla4[Bien afectado]),),)),"")</f>
        <v/>
      </c>
      <c r="E43" t="e" cm="1">
        <f t="array" ref="E43">IF(C43&gt;0,IF(C43="Cultivos",+IFERROR(INDEX(D43:$D$106,MATCH(0,INDEX(COUNTIF($E$7:E42,D43:$D$106),),)),""),""),"")</f>
        <v>#N/A</v>
      </c>
      <c r="F43" t="str">
        <f>+IF(SUMIFS(Tabla4[Cantidad],Tabla4[Bien afectado],LISTAS!E43)&gt;0,SUMIFS(Tabla4[Cantidad],Tabla4[Bien afectado],LISTAS!E43),"")</f>
        <v/>
      </c>
      <c r="G43" s="4" t="str">
        <f>+IF(SUMIFS(Tabla4[Estimado P y D],Tabla4[Bien afectado],LISTAS!E43)&gt;0,SUMIFS(Tabla4[Estimado P y D],Tabla4[Bien afectado],LISTAS!E43),"")</f>
        <v/>
      </c>
      <c r="H43" t="e" cm="1">
        <f t="array" ref="H43">IF(C43="Animales",+IFERROR(INDEX($D43:D$106,MATCH(0,INDEX(COUNTIF($H$7:H42,$D43:D$106),),)),""),"")</f>
        <v>#N/A</v>
      </c>
      <c r="I43" s="21" t="str">
        <f>+IF(SUMIFS(Tabla4[Estimado P y D],Tabla4[Bien afectado],LISTAS!H43)&gt;0,SUMIFS(Tabla4[Cantidad],Tabla4[Bien afectado],LISTAS!H43),"")</f>
        <v/>
      </c>
      <c r="L43" t="e" cm="1">
        <f t="array" ref="L43">IF(C43="Herramientas y equipos",+IFERROR(INDEX($D43:D$106,MATCH(0,INDEX(COUNTIF($L$7:L42,$D43:D$106),),)),""),"")</f>
        <v>#N/A</v>
      </c>
      <c r="N43" s="4" t="str">
        <f>+IF(SUMIFS(Tabla4[Estimado P y D],Tabla4[Bien afectado],LISTAS!L43)&gt;0,SUMIFS(Tabla4[Estimado P y D],Tabla4[Bien afectado],LISTAS!L43),"")</f>
        <v/>
      </c>
    </row>
    <row r="44" spans="1:14" x14ac:dyDescent="0.2">
      <c r="C44" t="e">
        <f>IF(D44&gt;0,VLOOKUP(D44,'2. Valoracion Comunitaria'!$A$13:C77,3,FALSE),"")</f>
        <v>#N/A</v>
      </c>
      <c r="D44" t="str" cm="1">
        <f t="array" ref="D44">+IFERROR(INDEX(Tabla4[Bien afectado],MATCH(0,INDEX(COUNTIF($D$7:D43,Tabla4[Bien afectado]),),)),"")</f>
        <v/>
      </c>
      <c r="E44" t="e" cm="1">
        <f t="array" ref="E44">IF(C44&gt;0,IF(C44="Cultivos",+IFERROR(INDEX(D44:$D$106,MATCH(0,INDEX(COUNTIF($E$7:E43,D44:$D$106),),)),""),""),"")</f>
        <v>#N/A</v>
      </c>
      <c r="F44" t="str">
        <f>+IF(SUMIFS(Tabla4[Cantidad],Tabla4[Bien afectado],LISTAS!E44)&gt;0,SUMIFS(Tabla4[Cantidad],Tabla4[Bien afectado],LISTAS!E44),"")</f>
        <v/>
      </c>
      <c r="G44" s="4" t="str">
        <f>+IF(SUMIFS(Tabla4[Estimado P y D],Tabla4[Bien afectado],LISTAS!E44)&gt;0,SUMIFS(Tabla4[Estimado P y D],Tabla4[Bien afectado],LISTAS!E44),"")</f>
        <v/>
      </c>
      <c r="H44" t="e" cm="1">
        <f t="array" ref="H44">IF(C44="Animales",+IFERROR(INDEX($D44:D$106,MATCH(0,INDEX(COUNTIF($H$7:H43,$D44:D$106),),)),""),"")</f>
        <v>#N/A</v>
      </c>
      <c r="I44" s="21" t="str">
        <f>+IF(SUMIFS(Tabla4[Estimado P y D],Tabla4[Bien afectado],LISTAS!H44)&gt;0,SUMIFS(Tabla4[Cantidad],Tabla4[Bien afectado],LISTAS!H44),"")</f>
        <v/>
      </c>
      <c r="L44" t="e" cm="1">
        <f t="array" ref="L44">IF(C44="Herramientas y equipos",+IFERROR(INDEX($D44:D$106,MATCH(0,INDEX(COUNTIF($L$7:L43,$D44:D$106),),)),""),"")</f>
        <v>#N/A</v>
      </c>
      <c r="N44" s="4" t="str">
        <f>+IF(SUMIFS(Tabla4[Estimado P y D],Tabla4[Bien afectado],LISTAS!L44)&gt;0,SUMIFS(Tabla4[Estimado P y D],Tabla4[Bien afectado],LISTAS!L44),"")</f>
        <v/>
      </c>
    </row>
    <row r="45" spans="1:14" x14ac:dyDescent="0.2">
      <c r="C45" t="e">
        <f>IF(D45&gt;0,VLOOKUP(D45,'2. Valoracion Comunitaria'!$A$13:C78,3,FALSE),"")</f>
        <v>#N/A</v>
      </c>
      <c r="D45" t="str" cm="1">
        <f t="array" ref="D45">+IFERROR(INDEX(Tabla4[Bien afectado],MATCH(0,INDEX(COUNTIF($D$7:D44,Tabla4[Bien afectado]),),)),"")</f>
        <v/>
      </c>
      <c r="E45" t="e" cm="1">
        <f t="array" ref="E45">IF(C45&gt;0,IF(C45="Cultivos",+IFERROR(INDEX(D45:$D$106,MATCH(0,INDEX(COUNTIF($E$7:E44,D45:$D$106),),)),""),""),"")</f>
        <v>#N/A</v>
      </c>
      <c r="F45" t="str">
        <f>+IF(SUMIFS(Tabla4[Cantidad],Tabla4[Bien afectado],LISTAS!E45)&gt;0,SUMIFS(Tabla4[Cantidad],Tabla4[Bien afectado],LISTAS!E45),"")</f>
        <v/>
      </c>
      <c r="G45" s="4" t="str">
        <f>+IF(SUMIFS(Tabla4[Estimado P y D],Tabla4[Bien afectado],LISTAS!E45)&gt;0,SUMIFS(Tabla4[Estimado P y D],Tabla4[Bien afectado],LISTAS!E45),"")</f>
        <v/>
      </c>
      <c r="H45" t="e" cm="1">
        <f t="array" ref="H45">IF(C45="Animales",+IFERROR(INDEX($D45:D$106,MATCH(0,INDEX(COUNTIF($H$7:H44,$D45:D$106),),)),""),"")</f>
        <v>#N/A</v>
      </c>
      <c r="I45" s="21" t="str">
        <f>+IF(SUMIFS(Tabla4[Estimado P y D],Tabla4[Bien afectado],LISTAS!H45)&gt;0,SUMIFS(Tabla4[Cantidad],Tabla4[Bien afectado],LISTAS!H45),"")</f>
        <v/>
      </c>
      <c r="L45" t="e" cm="1">
        <f t="array" ref="L45">IF(C45="Herramientas y equipos",+IFERROR(INDEX($D45:D$106,MATCH(0,INDEX(COUNTIF($L$7:L44,$D45:D$106),),)),""),"")</f>
        <v>#N/A</v>
      </c>
      <c r="N45" s="4" t="str">
        <f>+IF(SUMIFS(Tabla4[Estimado P y D],Tabla4[Bien afectado],LISTAS!L45)&gt;0,SUMIFS(Tabla4[Estimado P y D],Tabla4[Bien afectado],LISTAS!L45),"")</f>
        <v/>
      </c>
    </row>
    <row r="46" spans="1:14" x14ac:dyDescent="0.2">
      <c r="C46" t="e">
        <f>IF(D46&gt;0,VLOOKUP(D46,'2. Valoracion Comunitaria'!$A$13:C79,3,FALSE),"")</f>
        <v>#N/A</v>
      </c>
      <c r="D46" t="str" cm="1">
        <f t="array" ref="D46">+IFERROR(INDEX(Tabla4[Bien afectado],MATCH(0,INDEX(COUNTIF($D$7:D45,Tabla4[Bien afectado]),),)),"")</f>
        <v/>
      </c>
      <c r="E46" t="e" cm="1">
        <f t="array" ref="E46">IF(C46&gt;0,IF(C46="Cultivos",+IFERROR(INDEX(D46:$D$106,MATCH(0,INDEX(COUNTIF($E$7:E45,D46:$D$106),),)),""),""),"")</f>
        <v>#N/A</v>
      </c>
      <c r="F46" t="str">
        <f>+IF(SUMIFS(Tabla4[Cantidad],Tabla4[Bien afectado],LISTAS!E46)&gt;0,SUMIFS(Tabla4[Cantidad],Tabla4[Bien afectado],LISTAS!E46),"")</f>
        <v/>
      </c>
      <c r="G46" s="4" t="str">
        <f>+IF(SUMIFS(Tabla4[Estimado P y D],Tabla4[Bien afectado],LISTAS!E46)&gt;0,SUMIFS(Tabla4[Estimado P y D],Tabla4[Bien afectado],LISTAS!E46),"")</f>
        <v/>
      </c>
      <c r="H46" t="e" cm="1">
        <f t="array" ref="H46">IF(C46="Animales",+IFERROR(INDEX($D46:D$106,MATCH(0,INDEX(COUNTIF($H$7:H45,$D46:D$106),),)),""),"")</f>
        <v>#N/A</v>
      </c>
      <c r="I46" s="21" t="str">
        <f>+IF(SUMIFS(Tabla4[Estimado P y D],Tabla4[Bien afectado],LISTAS!H46)&gt;0,SUMIFS(Tabla4[Cantidad],Tabla4[Bien afectado],LISTAS!H46),"")</f>
        <v/>
      </c>
      <c r="L46" t="e" cm="1">
        <f t="array" ref="L46">IF(C46="Herramientas y equipos",+IFERROR(INDEX($D46:D$106,MATCH(0,INDEX(COUNTIF($L$7:L45,$D46:D$106),),)),""),"")</f>
        <v>#N/A</v>
      </c>
      <c r="N46" s="4" t="str">
        <f>+IF(SUMIFS(Tabla4[Estimado P y D],Tabla4[Bien afectado],LISTAS!L46)&gt;0,SUMIFS(Tabla4[Estimado P y D],Tabla4[Bien afectado],LISTAS!L46),"")</f>
        <v/>
      </c>
    </row>
    <row r="47" spans="1:14" x14ac:dyDescent="0.2">
      <c r="C47" t="e">
        <f>IF(D47&gt;0,VLOOKUP(D47,'2. Valoracion Comunitaria'!$A$13:C80,3,FALSE),"")</f>
        <v>#N/A</v>
      </c>
      <c r="D47" t="str" cm="1">
        <f t="array" ref="D47">+IFERROR(INDEX(Tabla4[Bien afectado],MATCH(0,INDEX(COUNTIF($D$7:D46,Tabla4[Bien afectado]),),)),"")</f>
        <v/>
      </c>
      <c r="E47" t="e" cm="1">
        <f t="array" ref="E47">IF(C47&gt;0,IF(C47="Cultivos",+IFERROR(INDEX(D47:$D$106,MATCH(0,INDEX(COUNTIF($E$7:E46,D47:$D$106),),)),""),""),"")</f>
        <v>#N/A</v>
      </c>
      <c r="F47" t="str">
        <f>+IF(SUMIFS(Tabla4[Cantidad],Tabla4[Bien afectado],LISTAS!E47)&gt;0,SUMIFS(Tabla4[Cantidad],Tabla4[Bien afectado],LISTAS!E47),"")</f>
        <v/>
      </c>
      <c r="G47" s="4" t="str">
        <f>+IF(SUMIFS(Tabla4[Estimado P y D],Tabla4[Bien afectado],LISTAS!E47)&gt;0,SUMIFS(Tabla4[Estimado P y D],Tabla4[Bien afectado],LISTAS!E47),"")</f>
        <v/>
      </c>
      <c r="H47" t="e" cm="1">
        <f t="array" ref="H47">IF(C47="Animales",+IFERROR(INDEX($D47:D$106,MATCH(0,INDEX(COUNTIF($H$7:H46,$D47:D$106),),)),""),"")</f>
        <v>#N/A</v>
      </c>
      <c r="I47" s="21" t="str">
        <f>+IF(SUMIFS(Tabla4[Estimado P y D],Tabla4[Bien afectado],LISTAS!H47)&gt;0,SUMIFS(Tabla4[Cantidad],Tabla4[Bien afectado],LISTAS!H47),"")</f>
        <v/>
      </c>
      <c r="L47" t="e" cm="1">
        <f t="array" ref="L47">IF(C47="Herramientas y equipos",+IFERROR(INDEX($D47:D$106,MATCH(0,INDEX(COUNTIF($L$7:L46,$D47:D$106),),)),""),"")</f>
        <v>#N/A</v>
      </c>
      <c r="N47" s="4" t="str">
        <f>+IF(SUMIFS(Tabla4[Estimado P y D],Tabla4[Bien afectado],LISTAS!L47)&gt;0,SUMIFS(Tabla4[Estimado P y D],Tabla4[Bien afectado],LISTAS!L47),"")</f>
        <v/>
      </c>
    </row>
    <row r="48" spans="1:14" x14ac:dyDescent="0.2">
      <c r="C48" t="e">
        <f>IF(D48&gt;0,VLOOKUP(D48,'2. Valoracion Comunitaria'!$A$13:C81,3,FALSE),"")</f>
        <v>#N/A</v>
      </c>
      <c r="D48" t="str" cm="1">
        <f t="array" ref="D48">+IFERROR(INDEX(Tabla4[Bien afectado],MATCH(0,INDEX(COUNTIF($D$7:D47,Tabla4[Bien afectado]),),)),"")</f>
        <v/>
      </c>
      <c r="E48" t="e" cm="1">
        <f t="array" ref="E48">IF(C48&gt;0,IF(C48="Cultivos",+IFERROR(INDEX(D48:$D$106,MATCH(0,INDEX(COUNTIF($E$7:E47,D48:$D$106),),)),""),""),"")</f>
        <v>#N/A</v>
      </c>
      <c r="F48" t="str">
        <f>+IF(SUMIFS(Tabla4[Cantidad],Tabla4[Bien afectado],LISTAS!E48)&gt;0,SUMIFS(Tabla4[Cantidad],Tabla4[Bien afectado],LISTAS!E48),"")</f>
        <v/>
      </c>
      <c r="G48" s="4" t="str">
        <f>+IF(SUMIFS(Tabla4[Estimado P y D],Tabla4[Bien afectado],LISTAS!E48)&gt;0,SUMIFS(Tabla4[Estimado P y D],Tabla4[Bien afectado],LISTAS!E48),"")</f>
        <v/>
      </c>
      <c r="H48" t="e" cm="1">
        <f t="array" ref="H48">IF(C48="Animales",+IFERROR(INDEX($D48:D$106,MATCH(0,INDEX(COUNTIF($H$7:H47,$D48:D$106),),)),""),"")</f>
        <v>#N/A</v>
      </c>
      <c r="I48" s="21" t="str">
        <f>+IF(SUMIFS(Tabla4[Estimado P y D],Tabla4[Bien afectado],LISTAS!H48)&gt;0,SUMIFS(Tabla4[Cantidad],Tabla4[Bien afectado],LISTAS!H48),"")</f>
        <v/>
      </c>
      <c r="L48" t="e" cm="1">
        <f t="array" ref="L48">IF(C48="Herramientas y equipos",+IFERROR(INDEX($D48:D$106,MATCH(0,INDEX(COUNTIF($L$7:L47,$D48:D$106),),)),""),"")</f>
        <v>#N/A</v>
      </c>
      <c r="N48" s="4" t="str">
        <f>+IF(SUMIFS(Tabla4[Estimado P y D],Tabla4[Bien afectado],LISTAS!L48)&gt;0,SUMIFS(Tabla4[Estimado P y D],Tabla4[Bien afectado],LISTAS!L48),"")</f>
        <v/>
      </c>
    </row>
    <row r="49" spans="3:14" x14ac:dyDescent="0.2">
      <c r="C49" t="e">
        <f>IF(D49&gt;0,VLOOKUP(D49,'2. Valoracion Comunitaria'!$A$13:C82,3,FALSE),"")</f>
        <v>#N/A</v>
      </c>
      <c r="D49" t="str" cm="1">
        <f t="array" ref="D49">+IFERROR(INDEX(Tabla4[Bien afectado],MATCH(0,INDEX(COUNTIF($D$7:D48,Tabla4[Bien afectado]),),)),"")</f>
        <v/>
      </c>
      <c r="E49" t="e" cm="1">
        <f t="array" ref="E49">IF(C49&gt;0,IF(C49="Cultivos",+IFERROR(INDEX(D49:$D$106,MATCH(0,INDEX(COUNTIF($E$7:E48,D49:$D$106),),)),""),""),"")</f>
        <v>#N/A</v>
      </c>
      <c r="F49" t="str">
        <f>+IF(SUMIFS(Tabla4[Cantidad],Tabla4[Bien afectado],LISTAS!E49)&gt;0,SUMIFS(Tabla4[Cantidad],Tabla4[Bien afectado],LISTAS!E49),"")</f>
        <v/>
      </c>
      <c r="G49" s="4" t="str">
        <f>+IF(SUMIFS(Tabla4[Estimado P y D],Tabla4[Bien afectado],LISTAS!E49)&gt;0,SUMIFS(Tabla4[Estimado P y D],Tabla4[Bien afectado],LISTAS!E49),"")</f>
        <v/>
      </c>
      <c r="H49" t="e" cm="1">
        <f t="array" ref="H49">IF(C49="Animales",+IFERROR(INDEX($D49:D$106,MATCH(0,INDEX(COUNTIF($H$7:H48,$D49:D$106),),)),""),"")</f>
        <v>#N/A</v>
      </c>
      <c r="I49" s="21" t="str">
        <f>+IF(SUMIFS(Tabla4[Estimado P y D],Tabla4[Bien afectado],LISTAS!H49)&gt;0,SUMIFS(Tabla4[Cantidad],Tabla4[Bien afectado],LISTAS!H49),"")</f>
        <v/>
      </c>
      <c r="L49" t="e" cm="1">
        <f t="array" ref="L49">IF(C49="Herramientas y equipos",+IFERROR(INDEX($D49:D$106,MATCH(0,INDEX(COUNTIF($L$7:L48,$D49:D$106),),)),""),"")</f>
        <v>#N/A</v>
      </c>
      <c r="N49" s="4" t="str">
        <f>+IF(SUMIFS(Tabla4[Estimado P y D],Tabla4[Bien afectado],LISTAS!L49)&gt;0,SUMIFS(Tabla4[Estimado P y D],Tabla4[Bien afectado],LISTAS!L49),"")</f>
        <v/>
      </c>
    </row>
    <row r="50" spans="3:14" x14ac:dyDescent="0.2">
      <c r="C50" t="e">
        <f>IF(D50&gt;0,VLOOKUP(D50,'2. Valoracion Comunitaria'!$A$13:C83,3,FALSE),"")</f>
        <v>#N/A</v>
      </c>
      <c r="D50" t="str" cm="1">
        <f t="array" ref="D50">+IFERROR(INDEX(Tabla4[Bien afectado],MATCH(0,INDEX(COUNTIF($D$7:D49,Tabla4[Bien afectado]),),)),"")</f>
        <v/>
      </c>
      <c r="E50" t="e" cm="1">
        <f t="array" ref="E50">IF(C50&gt;0,IF(C50="Cultivos",+IFERROR(INDEX(D50:$D$106,MATCH(0,INDEX(COUNTIF($E$7:E49,D50:$D$106),),)),""),""),"")</f>
        <v>#N/A</v>
      </c>
      <c r="F50" t="str">
        <f>+IF(SUMIFS(Tabla4[Cantidad],Tabla4[Bien afectado],LISTAS!E50)&gt;0,SUMIFS(Tabla4[Cantidad],Tabla4[Bien afectado],LISTAS!E50),"")</f>
        <v/>
      </c>
      <c r="G50" s="4" t="str">
        <f>+IF(SUMIFS(Tabla4[Estimado P y D],Tabla4[Bien afectado],LISTAS!E50)&gt;0,SUMIFS(Tabla4[Estimado P y D],Tabla4[Bien afectado],LISTAS!E50),"")</f>
        <v/>
      </c>
      <c r="H50" t="e" cm="1">
        <f t="array" ref="H50">IF(C50="Animales",+IFERROR(INDEX($D50:D$106,MATCH(0,INDEX(COUNTIF($H$7:H49,$D50:D$106),),)),""),"")</f>
        <v>#N/A</v>
      </c>
      <c r="I50" s="21" t="str">
        <f>+IF(SUMIFS(Tabla4[Estimado P y D],Tabla4[Bien afectado],LISTAS!H50)&gt;0,SUMIFS(Tabla4[Cantidad],Tabla4[Bien afectado],LISTAS!H50),"")</f>
        <v/>
      </c>
      <c r="L50" t="e" cm="1">
        <f t="array" ref="L50">IF(C50="Herramientas y equipos",+IFERROR(INDEX($D50:D$106,MATCH(0,INDEX(COUNTIF($L$7:L49,$D50:D$106),),)),""),"")</f>
        <v>#N/A</v>
      </c>
      <c r="N50" s="4" t="str">
        <f>+IF(SUMIFS(Tabla4[Estimado P y D],Tabla4[Bien afectado],LISTAS!L50)&gt;0,SUMIFS(Tabla4[Estimado P y D],Tabla4[Bien afectado],LISTAS!L50),"")</f>
        <v/>
      </c>
    </row>
    <row r="51" spans="3:14" x14ac:dyDescent="0.2">
      <c r="C51" t="e">
        <f>IF(D51&gt;0,VLOOKUP(D51,'2. Valoracion Comunitaria'!$A$13:C84,3,FALSE),"")</f>
        <v>#N/A</v>
      </c>
      <c r="D51" t="str" cm="1">
        <f t="array" ref="D51">+IFERROR(INDEX(Tabla4[Bien afectado],MATCH(0,INDEX(COUNTIF($D$7:D50,Tabla4[Bien afectado]),),)),"")</f>
        <v/>
      </c>
      <c r="E51" t="e" cm="1">
        <f t="array" ref="E51">IF(C51&gt;0,IF(C51="Cultivos",+IFERROR(INDEX(D51:$D$106,MATCH(0,INDEX(COUNTIF($E$7:E50,D51:$D$106),),)),""),""),"")</f>
        <v>#N/A</v>
      </c>
      <c r="F51" t="str">
        <f>+IF(SUMIFS(Tabla4[Cantidad],Tabla4[Bien afectado],LISTAS!E51)&gt;0,SUMIFS(Tabla4[Cantidad],Tabla4[Bien afectado],LISTAS!E51),"")</f>
        <v/>
      </c>
      <c r="G51" s="4" t="str">
        <f>+IF(SUMIFS(Tabla4[Estimado P y D],Tabla4[Bien afectado],LISTAS!E51)&gt;0,SUMIFS(Tabla4[Estimado P y D],Tabla4[Bien afectado],LISTAS!E51),"")</f>
        <v/>
      </c>
      <c r="H51" t="e" cm="1">
        <f t="array" ref="H51">IF(C51="Animales",+IFERROR(INDEX($D51:D$106,MATCH(0,INDEX(COUNTIF($H$7:H50,$D51:D$106),),)),""),"")</f>
        <v>#N/A</v>
      </c>
      <c r="I51" s="21" t="str">
        <f>+IF(SUMIFS(Tabla4[Estimado P y D],Tabla4[Bien afectado],LISTAS!H51)&gt;0,SUMIFS(Tabla4[Cantidad],Tabla4[Bien afectado],LISTAS!H51),"")</f>
        <v/>
      </c>
      <c r="L51" t="e" cm="1">
        <f t="array" ref="L51">IF(C51="Herramientas y equipos",+IFERROR(INDEX($D51:D$106,MATCH(0,INDEX(COUNTIF($L$7:L50,$D51:D$106),),)),""),"")</f>
        <v>#N/A</v>
      </c>
      <c r="N51" s="4" t="str">
        <f>+IF(SUMIFS(Tabla4[Estimado P y D],Tabla4[Bien afectado],LISTAS!L51)&gt;0,SUMIFS(Tabla4[Estimado P y D],Tabla4[Bien afectado],LISTAS!L51),"")</f>
        <v/>
      </c>
    </row>
    <row r="52" spans="3:14" x14ac:dyDescent="0.2">
      <c r="C52" t="e">
        <f>IF(D52&gt;0,VLOOKUP(D52,'2. Valoracion Comunitaria'!$A$13:C85,3,FALSE),"")</f>
        <v>#N/A</v>
      </c>
      <c r="D52" t="str" cm="1">
        <f t="array" ref="D52">+IFERROR(INDEX(Tabla4[Bien afectado],MATCH(0,INDEX(COUNTIF($D$7:D51,Tabla4[Bien afectado]),),)),"")</f>
        <v/>
      </c>
      <c r="E52" t="e" cm="1">
        <f t="array" ref="E52">IF(C52&gt;0,IF(C52="Cultivos",+IFERROR(INDEX(D52:$D$106,MATCH(0,INDEX(COUNTIF($E$7:E51,D52:$D$106),),)),""),""),"")</f>
        <v>#N/A</v>
      </c>
      <c r="F52" t="str">
        <f>+IF(SUMIFS(Tabla4[Cantidad],Tabla4[Bien afectado],LISTAS!E52)&gt;0,SUMIFS(Tabla4[Cantidad],Tabla4[Bien afectado],LISTAS!E52),"")</f>
        <v/>
      </c>
      <c r="G52" s="4" t="str">
        <f>+IF(SUMIFS(Tabla4[Estimado P y D],Tabla4[Bien afectado],LISTAS!E52)&gt;0,SUMIFS(Tabla4[Estimado P y D],Tabla4[Bien afectado],LISTAS!E52),"")</f>
        <v/>
      </c>
      <c r="H52" t="e" cm="1">
        <f t="array" ref="H52">IF(C52="Animales",+IFERROR(INDEX($D52:D$106,MATCH(0,INDEX(COUNTIF($H$7:H51,$D52:D$106),),)),""),"")</f>
        <v>#N/A</v>
      </c>
      <c r="I52" s="21" t="str">
        <f>+IF(SUMIFS(Tabla4[Estimado P y D],Tabla4[Bien afectado],LISTAS!H52)&gt;0,SUMIFS(Tabla4[Cantidad],Tabla4[Bien afectado],LISTAS!H52),"")</f>
        <v/>
      </c>
      <c r="L52" t="e" cm="1">
        <f t="array" ref="L52">IF(C52="Herramientas y equipos",+IFERROR(INDEX($D52:D$106,MATCH(0,INDEX(COUNTIF($L$7:L51,$D52:D$106),),)),""),"")</f>
        <v>#N/A</v>
      </c>
      <c r="N52" s="4" t="str">
        <f>+IF(SUMIFS(Tabla4[Estimado P y D],Tabla4[Bien afectado],LISTAS!L52)&gt;0,SUMIFS(Tabla4[Estimado P y D],Tabla4[Bien afectado],LISTAS!L52),"")</f>
        <v/>
      </c>
    </row>
    <row r="53" spans="3:14" x14ac:dyDescent="0.2">
      <c r="C53" t="e">
        <f>IF(D53&gt;0,VLOOKUP(D53,'2. Valoracion Comunitaria'!$A$13:C86,3,FALSE),"")</f>
        <v>#N/A</v>
      </c>
      <c r="D53" t="str" cm="1">
        <f t="array" ref="D53">+IFERROR(INDEX(Tabla4[Bien afectado],MATCH(0,INDEX(COUNTIF($D$7:D52,Tabla4[Bien afectado]),),)),"")</f>
        <v/>
      </c>
      <c r="E53" t="e" cm="1">
        <f t="array" ref="E53">IF(C53&gt;0,IF(C53="Cultivos",+IFERROR(INDEX(D53:$D$106,MATCH(0,INDEX(COUNTIF($E$7:E52,D53:$D$106),),)),""),""),"")</f>
        <v>#N/A</v>
      </c>
      <c r="F53" t="str">
        <f>+IF(SUMIFS(Tabla4[Cantidad],Tabla4[Bien afectado],LISTAS!E53)&gt;0,SUMIFS(Tabla4[Cantidad],Tabla4[Bien afectado],LISTAS!E53),"")</f>
        <v/>
      </c>
      <c r="G53" s="4" t="str">
        <f>+IF(SUMIFS(Tabla4[Estimado P y D],Tabla4[Bien afectado],LISTAS!E53)&gt;0,SUMIFS(Tabla4[Estimado P y D],Tabla4[Bien afectado],LISTAS!E53),"")</f>
        <v/>
      </c>
      <c r="H53" t="e" cm="1">
        <f t="array" ref="H53">IF(C53="Animales",+IFERROR(INDEX($D53:D$106,MATCH(0,INDEX(COUNTIF($H$7:H52,$D53:D$106),),)),""),"")</f>
        <v>#N/A</v>
      </c>
      <c r="I53" s="21" t="str">
        <f>+IF(SUMIFS(Tabla4[Estimado P y D],Tabla4[Bien afectado],LISTAS!H53)&gt;0,SUMIFS(Tabla4[Cantidad],Tabla4[Bien afectado],LISTAS!H53),"")</f>
        <v/>
      </c>
      <c r="L53" t="e" cm="1">
        <f t="array" ref="L53">IF(C53="Herramientas y equipos",+IFERROR(INDEX($D53:D$106,MATCH(0,INDEX(COUNTIF($L$7:L52,$D53:D$106),),)),""),"")</f>
        <v>#N/A</v>
      </c>
      <c r="N53" s="4" t="str">
        <f>+IF(SUMIFS(Tabla4[Estimado P y D],Tabla4[Bien afectado],LISTAS!L53)&gt;0,SUMIFS(Tabla4[Estimado P y D],Tabla4[Bien afectado],LISTAS!L53),"")</f>
        <v/>
      </c>
    </row>
    <row r="54" spans="3:14" x14ac:dyDescent="0.2">
      <c r="C54" t="e">
        <f>IF(D54&gt;0,VLOOKUP(D54,'2. Valoracion Comunitaria'!$A$13:C87,3,FALSE),"")</f>
        <v>#N/A</v>
      </c>
      <c r="D54" t="str" cm="1">
        <f t="array" ref="D54">+IFERROR(INDEX(Tabla4[Bien afectado],MATCH(0,INDEX(COUNTIF($D$7:D53,Tabla4[Bien afectado]),),)),"")</f>
        <v/>
      </c>
      <c r="E54" t="e" cm="1">
        <f t="array" ref="E54">IF(C54&gt;0,IF(C54="Cultivos",+IFERROR(INDEX(D54:$D$106,MATCH(0,INDEX(COUNTIF($E$7:E53,D54:$D$106),),)),""),""),"")</f>
        <v>#N/A</v>
      </c>
      <c r="F54" t="str">
        <f>+IF(SUMIFS(Tabla4[Cantidad],Tabla4[Bien afectado],LISTAS!E54)&gt;0,SUMIFS(Tabla4[Cantidad],Tabla4[Bien afectado],LISTAS!E54),"")</f>
        <v/>
      </c>
      <c r="G54" s="4" t="str">
        <f>+IF(SUMIFS(Tabla4[Estimado P y D],Tabla4[Bien afectado],LISTAS!E54)&gt;0,SUMIFS(Tabla4[Estimado P y D],Tabla4[Bien afectado],LISTAS!E54),"")</f>
        <v/>
      </c>
      <c r="H54" t="e" cm="1">
        <f t="array" ref="H54">IF(C54="Animales",+IFERROR(INDEX($D54:D$106,MATCH(0,INDEX(COUNTIF($H$7:H53,$D54:D$106),),)),""),"")</f>
        <v>#N/A</v>
      </c>
      <c r="I54" s="21" t="str">
        <f>+IF(SUMIFS(Tabla4[Estimado P y D],Tabla4[Bien afectado],LISTAS!H54)&gt;0,SUMIFS(Tabla4[Cantidad],Tabla4[Bien afectado],LISTAS!H54),"")</f>
        <v/>
      </c>
      <c r="L54" t="e" cm="1">
        <f t="array" ref="L54">IF(C54="Herramientas y equipos",+IFERROR(INDEX($D54:D$106,MATCH(0,INDEX(COUNTIF($L$7:L53,$D54:D$106),),)),""),"")</f>
        <v>#N/A</v>
      </c>
      <c r="N54" s="4" t="str">
        <f>+IF(SUMIFS(Tabla4[Estimado P y D],Tabla4[Bien afectado],LISTAS!L54)&gt;0,SUMIFS(Tabla4[Estimado P y D],Tabla4[Bien afectado],LISTAS!L54),"")</f>
        <v/>
      </c>
    </row>
    <row r="55" spans="3:14" x14ac:dyDescent="0.2">
      <c r="C55" t="e">
        <f>IF(D55&gt;0,VLOOKUP(D55,'2. Valoracion Comunitaria'!$A$13:C88,3,FALSE),"")</f>
        <v>#N/A</v>
      </c>
      <c r="D55" t="str" cm="1">
        <f t="array" ref="D55">+IFERROR(INDEX(Tabla4[Bien afectado],MATCH(0,INDEX(COUNTIF($D$7:D54,Tabla4[Bien afectado]),),)),"")</f>
        <v/>
      </c>
      <c r="E55" t="e" cm="1">
        <f t="array" ref="E55">IF(C55&gt;0,IF(C55="Cultivos",+IFERROR(INDEX(D55:$D$106,MATCH(0,INDEX(COUNTIF($E$7:E54,D55:$D$106),),)),""),""),"")</f>
        <v>#N/A</v>
      </c>
      <c r="F55" t="str">
        <f>+IF(SUMIFS(Tabla4[Cantidad],Tabla4[Bien afectado],LISTAS!E55)&gt;0,SUMIFS(Tabla4[Cantidad],Tabla4[Bien afectado],LISTAS!E55),"")</f>
        <v/>
      </c>
      <c r="G55" s="4" t="str">
        <f>+IF(SUMIFS(Tabla4[Estimado P y D],Tabla4[Bien afectado],LISTAS!E55)&gt;0,SUMIFS(Tabla4[Estimado P y D],Tabla4[Bien afectado],LISTAS!E55),"")</f>
        <v/>
      </c>
      <c r="H55" t="e" cm="1">
        <f t="array" ref="H55">IF(C55="Animales",+IFERROR(INDEX($D55:D$106,MATCH(0,INDEX(COUNTIF($H$7:H54,$D55:D$106),),)),""),"")</f>
        <v>#N/A</v>
      </c>
      <c r="I55" s="21" t="str">
        <f>+IF(SUMIFS(Tabla4[Estimado P y D],Tabla4[Bien afectado],LISTAS!H55)&gt;0,SUMIFS(Tabla4[Cantidad],Tabla4[Bien afectado],LISTAS!H55),"")</f>
        <v/>
      </c>
      <c r="L55" t="e" cm="1">
        <f t="array" ref="L55">IF(C55="Herramientas y equipos",+IFERROR(INDEX($D55:D$106,MATCH(0,INDEX(COUNTIF($L$7:L54,$D55:D$106),),)),""),"")</f>
        <v>#N/A</v>
      </c>
      <c r="N55" s="4" t="str">
        <f>+IF(SUMIFS(Tabla4[Estimado P y D],Tabla4[Bien afectado],LISTAS!L55)&gt;0,SUMIFS(Tabla4[Estimado P y D],Tabla4[Bien afectado],LISTAS!L55),"")</f>
        <v/>
      </c>
    </row>
    <row r="56" spans="3:14" x14ac:dyDescent="0.2">
      <c r="C56" t="e">
        <f>IF(D56&gt;0,VLOOKUP(D56,'2. Valoracion Comunitaria'!$A$13:C89,3,FALSE),"")</f>
        <v>#N/A</v>
      </c>
      <c r="D56" t="str" cm="1">
        <f t="array" ref="D56">+IFERROR(INDEX(Tabla4[Bien afectado],MATCH(0,INDEX(COUNTIF($D$7:D55,Tabla4[Bien afectado]),),)),"")</f>
        <v/>
      </c>
      <c r="E56" t="e" cm="1">
        <f t="array" ref="E56">IF(C56&gt;0,IF(C56="Cultivos",+IFERROR(INDEX(D56:$D$106,MATCH(0,INDEX(COUNTIF($E$7:E55,D56:$D$106),),)),""),""),"")</f>
        <v>#N/A</v>
      </c>
      <c r="F56" t="str">
        <f>+IF(SUMIFS(Tabla4[Cantidad],Tabla4[Bien afectado],LISTAS!E56)&gt;0,SUMIFS(Tabla4[Cantidad],Tabla4[Bien afectado],LISTAS!E56),"")</f>
        <v/>
      </c>
      <c r="G56" s="4" t="str">
        <f>+IF(SUMIFS(Tabla4[Estimado P y D],Tabla4[Bien afectado],LISTAS!E56)&gt;0,SUMIFS(Tabla4[Estimado P y D],Tabla4[Bien afectado],LISTAS!E56),"")</f>
        <v/>
      </c>
      <c r="H56" t="e" cm="1">
        <f t="array" ref="H56">IF(C56="Animales",+IFERROR(INDEX($D56:D$106,MATCH(0,INDEX(COUNTIF($H$7:H55,$D56:D$106),),)),""),"")</f>
        <v>#N/A</v>
      </c>
      <c r="I56" s="21" t="str">
        <f>+IF(SUMIFS(Tabla4[Estimado P y D],Tabla4[Bien afectado],LISTAS!H56)&gt;0,SUMIFS(Tabla4[Cantidad],Tabla4[Bien afectado],LISTAS!H56),"")</f>
        <v/>
      </c>
      <c r="L56" t="e" cm="1">
        <f t="array" ref="L56">IF(C56="Herramientas y equipos",+IFERROR(INDEX($D56:D$106,MATCH(0,INDEX(COUNTIF($L$7:L55,$D56:D$106),),)),""),"")</f>
        <v>#N/A</v>
      </c>
      <c r="N56" s="4" t="str">
        <f>+IF(SUMIFS(Tabla4[Estimado P y D],Tabla4[Bien afectado],LISTAS!L56)&gt;0,SUMIFS(Tabla4[Estimado P y D],Tabla4[Bien afectado],LISTAS!L56),"")</f>
        <v/>
      </c>
    </row>
    <row r="57" spans="3:14" x14ac:dyDescent="0.2">
      <c r="C57" t="e">
        <f>IF(D57&gt;0,VLOOKUP(D57,'2. Valoracion Comunitaria'!$A$13:C90,3,FALSE),"")</f>
        <v>#N/A</v>
      </c>
      <c r="D57" t="str" cm="1">
        <f t="array" ref="D57">+IFERROR(INDEX(Tabla4[Bien afectado],MATCH(0,INDEX(COUNTIF($D$7:D56,Tabla4[Bien afectado]),),)),"")</f>
        <v/>
      </c>
      <c r="E57" t="e" cm="1">
        <f t="array" ref="E57">IF(C57&gt;0,IF(C57="Cultivos",+IFERROR(INDEX(D57:$D$106,MATCH(0,INDEX(COUNTIF($E$7:E56,D57:$D$106),),)),""),""),"")</f>
        <v>#N/A</v>
      </c>
      <c r="F57" t="str">
        <f>+IF(SUMIFS(Tabla4[Cantidad],Tabla4[Bien afectado],LISTAS!E57)&gt;0,SUMIFS(Tabla4[Cantidad],Tabla4[Bien afectado],LISTAS!E57),"")</f>
        <v/>
      </c>
      <c r="G57" s="4" t="str">
        <f>+IF(SUMIFS(Tabla4[Estimado P y D],Tabla4[Bien afectado],LISTAS!E57)&gt;0,SUMIFS(Tabla4[Estimado P y D],Tabla4[Bien afectado],LISTAS!E57),"")</f>
        <v/>
      </c>
      <c r="H57" t="e" cm="1">
        <f t="array" ref="H57">IF(C57="Animales",+IFERROR(INDEX($D57:D$106,MATCH(0,INDEX(COUNTIF($H$7:H56,$D57:D$106),),)),""),"")</f>
        <v>#N/A</v>
      </c>
      <c r="I57" s="21" t="str">
        <f>+IF(SUMIFS(Tabla4[Estimado P y D],Tabla4[Bien afectado],LISTAS!H57)&gt;0,SUMIFS(Tabla4[Cantidad],Tabla4[Bien afectado],LISTAS!H57),"")</f>
        <v/>
      </c>
      <c r="L57" t="e" cm="1">
        <f t="array" ref="L57">IF(C57="Herramientas y equipos",+IFERROR(INDEX($D57:D$106,MATCH(0,INDEX(COUNTIF($L$7:L56,$D57:D$106),),)),""),"")</f>
        <v>#N/A</v>
      </c>
      <c r="N57" s="4" t="str">
        <f>+IF(SUMIFS(Tabla4[Estimado P y D],Tabla4[Bien afectado],LISTAS!L57)&gt;0,SUMIFS(Tabla4[Estimado P y D],Tabla4[Bien afectado],LISTAS!L57),"")</f>
        <v/>
      </c>
    </row>
    <row r="58" spans="3:14" x14ac:dyDescent="0.2">
      <c r="C58" t="e">
        <f>IF(D58&gt;0,VLOOKUP(D58,'2. Valoracion Comunitaria'!$A$13:C91,3,FALSE),"")</f>
        <v>#N/A</v>
      </c>
      <c r="D58" t="str" cm="1">
        <f t="array" ref="D58">+IFERROR(INDEX(Tabla4[Bien afectado],MATCH(0,INDEX(COUNTIF($D$7:D57,Tabla4[Bien afectado]),),)),"")</f>
        <v/>
      </c>
      <c r="E58" t="e" cm="1">
        <f t="array" ref="E58">IF(C58&gt;0,IF(C58="Cultivos",+IFERROR(INDEX(D58:$D$106,MATCH(0,INDEX(COUNTIF($E$7:E57,D58:$D$106),),)),""),""),"")</f>
        <v>#N/A</v>
      </c>
      <c r="F58" t="str">
        <f>+IF(SUMIFS(Tabla4[Cantidad],Tabla4[Bien afectado],LISTAS!E58)&gt;0,SUMIFS(Tabla4[Cantidad],Tabla4[Bien afectado],LISTAS!E58),"")</f>
        <v/>
      </c>
      <c r="G58" s="4" t="str">
        <f>+IF(SUMIFS(Tabla4[Estimado P y D],Tabla4[Bien afectado],LISTAS!E58)&gt;0,SUMIFS(Tabla4[Estimado P y D],Tabla4[Bien afectado],LISTAS!E58),"")</f>
        <v/>
      </c>
      <c r="H58" t="e" cm="1">
        <f t="array" ref="H58">IF(C58="Animales",+IFERROR(INDEX($D58:D$106,MATCH(0,INDEX(COUNTIF($H$7:H57,$D58:D$106),),)),""),"")</f>
        <v>#N/A</v>
      </c>
      <c r="I58" s="21" t="str">
        <f>+IF(SUMIFS(Tabla4[Estimado P y D],Tabla4[Bien afectado],LISTAS!H58)&gt;0,SUMIFS(Tabla4[Cantidad],Tabla4[Bien afectado],LISTAS!H58),"")</f>
        <v/>
      </c>
      <c r="L58" t="e" cm="1">
        <f t="array" ref="L58">IF(C58="Herramientas y equipos",+IFERROR(INDEX($D58:D$106,MATCH(0,INDEX(COUNTIF($L$7:L57,$D58:D$106),),)),""),"")</f>
        <v>#N/A</v>
      </c>
      <c r="N58" s="4" t="str">
        <f>+IF(SUMIFS(Tabla4[Estimado P y D],Tabla4[Bien afectado],LISTAS!L58)&gt;0,SUMIFS(Tabla4[Estimado P y D],Tabla4[Bien afectado],LISTAS!L58),"")</f>
        <v/>
      </c>
    </row>
    <row r="59" spans="3:14" x14ac:dyDescent="0.2">
      <c r="C59" t="e">
        <f>IF(D59&gt;0,VLOOKUP(D59,'2. Valoracion Comunitaria'!$A$13:C92,3,FALSE),"")</f>
        <v>#N/A</v>
      </c>
      <c r="D59" t="str" cm="1">
        <f t="array" ref="D59">+IFERROR(INDEX(Tabla4[Bien afectado],MATCH(0,INDEX(COUNTIF($D$7:D58,Tabla4[Bien afectado]),),)),"")</f>
        <v/>
      </c>
      <c r="E59" t="e" cm="1">
        <f t="array" ref="E59">IF(C59&gt;0,IF(C59="Cultivos",+IFERROR(INDEX(D59:$D$106,MATCH(0,INDEX(COUNTIF($E$7:E58,D59:$D$106),),)),""),""),"")</f>
        <v>#N/A</v>
      </c>
      <c r="F59" t="str">
        <f>+IF(SUMIFS(Tabla4[Cantidad],Tabla4[Bien afectado],LISTAS!E59)&gt;0,SUMIFS(Tabla4[Cantidad],Tabla4[Bien afectado],LISTAS!E59),"")</f>
        <v/>
      </c>
      <c r="G59" s="4" t="str">
        <f>+IF(SUMIFS(Tabla4[Estimado P y D],Tabla4[Bien afectado],LISTAS!E59)&gt;0,SUMIFS(Tabla4[Estimado P y D],Tabla4[Bien afectado],LISTAS!E59),"")</f>
        <v/>
      </c>
      <c r="H59" t="e" cm="1">
        <f t="array" ref="H59">IF(C59="Animales",+IFERROR(INDEX($D59:D$106,MATCH(0,INDEX(COUNTIF($H$7:H58,$D59:D$106),),)),""),"")</f>
        <v>#N/A</v>
      </c>
      <c r="I59" s="21" t="str">
        <f>+IF(SUMIFS(Tabla4[Estimado P y D],Tabla4[Bien afectado],LISTAS!H59)&gt;0,SUMIFS(Tabla4[Cantidad],Tabla4[Bien afectado],LISTAS!H59),"")</f>
        <v/>
      </c>
      <c r="L59" t="e" cm="1">
        <f t="array" ref="L59">IF(C59="Herramientas y equipos",+IFERROR(INDEX($D59:D$106,MATCH(0,INDEX(COUNTIF($L$7:L58,$D59:D$106),),)),""),"")</f>
        <v>#N/A</v>
      </c>
      <c r="N59" s="4" t="str">
        <f>+IF(SUMIFS(Tabla4[Estimado P y D],Tabla4[Bien afectado],LISTAS!L59)&gt;0,SUMIFS(Tabla4[Estimado P y D],Tabla4[Bien afectado],LISTAS!L59),"")</f>
        <v/>
      </c>
    </row>
    <row r="60" spans="3:14" x14ac:dyDescent="0.2">
      <c r="C60" t="e">
        <f>IF(D60&gt;0,VLOOKUP(D60,'2. Valoracion Comunitaria'!$A$13:C93,3,FALSE),"")</f>
        <v>#N/A</v>
      </c>
      <c r="D60" t="str" cm="1">
        <f t="array" ref="D60">+IFERROR(INDEX(Tabla4[Bien afectado],MATCH(0,INDEX(COUNTIF($D$7:D59,Tabla4[Bien afectado]),),)),"")</f>
        <v/>
      </c>
      <c r="E60" t="e" cm="1">
        <f t="array" ref="E60">IF(C60&gt;0,IF(C60="Cultivos",+IFERROR(INDEX(D60:$D$106,MATCH(0,INDEX(COUNTIF($E$7:E59,D60:$D$106),),)),""),""),"")</f>
        <v>#N/A</v>
      </c>
      <c r="F60" t="str">
        <f>+IF(SUMIFS(Tabla4[Cantidad],Tabla4[Bien afectado],LISTAS!E60)&gt;0,SUMIFS(Tabla4[Cantidad],Tabla4[Bien afectado],LISTAS!E60),"")</f>
        <v/>
      </c>
      <c r="G60" s="4" t="str">
        <f>+IF(SUMIFS(Tabla4[Estimado P y D],Tabla4[Bien afectado],LISTAS!E60)&gt;0,SUMIFS(Tabla4[Estimado P y D],Tabla4[Bien afectado],LISTAS!E60),"")</f>
        <v/>
      </c>
      <c r="H60" t="e" cm="1">
        <f t="array" ref="H60">IF(C60="Animales",+IFERROR(INDEX($D60:D$106,MATCH(0,INDEX(COUNTIF($H$7:H59,$D60:D$106),),)),""),"")</f>
        <v>#N/A</v>
      </c>
      <c r="I60" s="21" t="str">
        <f>+IF(SUMIFS(Tabla4[Estimado P y D],Tabla4[Bien afectado],LISTAS!H60)&gt;0,SUMIFS(Tabla4[Cantidad],Tabla4[Bien afectado],LISTAS!H60),"")</f>
        <v/>
      </c>
      <c r="L60" t="e" cm="1">
        <f t="array" ref="L60">IF(C60="Herramientas y equipos",+IFERROR(INDEX($D60:D$106,MATCH(0,INDEX(COUNTIF($L$7:L59,$D60:D$106),),)),""),"")</f>
        <v>#N/A</v>
      </c>
      <c r="N60" s="4" t="str">
        <f>+IF(SUMIFS(Tabla4[Estimado P y D],Tabla4[Bien afectado],LISTAS!L60)&gt;0,SUMIFS(Tabla4[Estimado P y D],Tabla4[Bien afectado],LISTAS!L60),"")</f>
        <v/>
      </c>
    </row>
    <row r="61" spans="3:14" x14ac:dyDescent="0.2">
      <c r="C61" t="str">
        <f>IF(D61&gt;0,VLOOKUP(D61,'2. Valoracion Comunitaria'!$A$13:C94,3,FALSE),"")</f>
        <v/>
      </c>
      <c r="E61" t="str" cm="1">
        <f t="array" ref="E61">IF(C61&gt;0,IF(C61="Cultivos",+IFERROR(INDEX(D61:$D$106,MATCH(0,INDEX(COUNTIF($E$7:E60,D61:$D$106),),)),""),""),"")</f>
        <v/>
      </c>
      <c r="F61" t="str">
        <f>+IF(SUMIFS(Tabla4[Cantidad],Tabla4[Bien afectado],LISTAS!E61)&gt;0,SUMIFS(Tabla4[Cantidad],Tabla4[Bien afectado],LISTAS!E61),"")</f>
        <v/>
      </c>
      <c r="G61" s="4" t="e">
        <f>+IF(SUMIFS(Tabla4[Estimado P y D],Tabla4[Bien afectado],LISTAS!E61)&gt;0,SUMIFS(Tabla4[Estimado P y D],Tabla4[Bien afectado],LISTAS!E61),"")</f>
        <v>#VALUE!</v>
      </c>
      <c r="H61" t="str" cm="1">
        <f t="array" ref="H61">IF(C61="Animales",+IFERROR(INDEX($D61:D$106,MATCH(0,INDEX(COUNTIF($H$7:H60,$D61:D$106),),)),""),"")</f>
        <v/>
      </c>
      <c r="I61" s="21" t="e">
        <f>+IF(SUMIFS(Tabla4[Estimado P y D],Tabla4[Bien afectado],LISTAS!H61)&gt;0,SUMIFS(Tabla4[Cantidad],Tabla4[Bien afectado],LISTAS!H61),"")</f>
        <v>#VALUE!</v>
      </c>
      <c r="L61" t="str" cm="1">
        <f t="array" ref="L61">IF(C61="Herramientas y equipos",+IFERROR(INDEX($D61:D$106,MATCH(0,INDEX(COUNTIF($L$7:L60,$D61:D$106),),)),""),"")</f>
        <v/>
      </c>
      <c r="N61" s="4" t="e">
        <f>+IF(SUMIFS(Tabla4[Estimado P y D],Tabla4[Bien afectado],LISTAS!L61)&gt;0,SUMIFS(Tabla4[Estimado P y D],Tabla4[Bien afectado],LISTAS!L61),"")</f>
        <v>#VALUE!</v>
      </c>
    </row>
    <row r="62" spans="3:14" x14ac:dyDescent="0.2">
      <c r="C62" t="str">
        <f>IF(D62&gt;0,VLOOKUP(D62,'2. Valoracion Comunitaria'!$A$13:C95,3,FALSE),"")</f>
        <v/>
      </c>
      <c r="E62" t="str" cm="1">
        <f t="array" ref="E62">IF(C62&gt;0,IF(C62="Cultivos",+IFERROR(INDEX(D62:$D$106,MATCH(0,INDEX(COUNTIF($E$7:E61,D62:$D$106),),)),""),""),"")</f>
        <v/>
      </c>
      <c r="F62" t="str">
        <f>+IF(SUMIFS(Tabla4[Cantidad],Tabla4[Bien afectado],LISTAS!E62)&gt;0,SUMIFS(Tabla4[Cantidad],Tabla4[Bien afectado],LISTAS!E62),"")</f>
        <v/>
      </c>
      <c r="G62" s="4" t="e">
        <f>+IF(SUMIFS(Tabla4[Estimado P y D],Tabla4[Bien afectado],LISTAS!E62)&gt;0,SUMIFS(Tabla4[Estimado P y D],Tabla4[Bien afectado],LISTAS!E62),"")</f>
        <v>#VALUE!</v>
      </c>
      <c r="H62" t="str" cm="1">
        <f t="array" ref="H62">IF(C62="Animales",+IFERROR(INDEX($D62:D$106,MATCH(0,INDEX(COUNTIF($H$7:H61,$D62:D$106),),)),""),"")</f>
        <v/>
      </c>
      <c r="I62" s="21" t="e">
        <f>+IF(SUMIFS(Tabla4[Estimado P y D],Tabla4[Bien afectado],LISTAS!H62)&gt;0,SUMIFS(Tabla4[Cantidad],Tabla4[Bien afectado],LISTAS!H62),"")</f>
        <v>#VALUE!</v>
      </c>
      <c r="L62" t="str" cm="1">
        <f t="array" ref="L62">IF(C62="Herramientas y equipos",+IFERROR(INDEX($D62:D$106,MATCH(0,INDEX(COUNTIF($L$7:L61,$D62:D$106),),)),""),"")</f>
        <v/>
      </c>
      <c r="N62" s="4" t="e">
        <f>+IF(SUMIFS(Tabla4[Estimado P y D],Tabla4[Bien afectado],LISTAS!L62)&gt;0,SUMIFS(Tabla4[Estimado P y D],Tabla4[Bien afectado],LISTAS!L62),"")</f>
        <v>#VALUE!</v>
      </c>
    </row>
    <row r="63" spans="3:14" x14ac:dyDescent="0.2">
      <c r="C63" t="str">
        <f>IF(D63&gt;0,VLOOKUP(D63,'2. Valoracion Comunitaria'!$A$13:C96,3,FALSE),"")</f>
        <v/>
      </c>
      <c r="E63" t="str" cm="1">
        <f t="array" ref="E63">IF(C63&gt;0,IF(C63="Cultivos",+IFERROR(INDEX(D63:$D$106,MATCH(0,INDEX(COUNTIF($E$7:E62,D63:$D$106),),)),""),""),"")</f>
        <v/>
      </c>
      <c r="F63" t="str">
        <f>+IF(SUMIFS(Tabla4[Cantidad],Tabla4[Bien afectado],LISTAS!E63)&gt;0,SUMIFS(Tabla4[Cantidad],Tabla4[Bien afectado],LISTAS!E63),"")</f>
        <v/>
      </c>
      <c r="G63" s="4" t="e">
        <f>+IF(SUMIFS(Tabla4[Estimado P y D],Tabla4[Bien afectado],LISTAS!E63)&gt;0,SUMIFS(Tabla4[Estimado P y D],Tabla4[Bien afectado],LISTAS!E63),"")</f>
        <v>#VALUE!</v>
      </c>
      <c r="H63" t="str" cm="1">
        <f t="array" ref="H63">IF(C63="Animales",+IFERROR(INDEX($D63:D$106,MATCH(0,INDEX(COUNTIF($H$7:H62,$D63:D$106),),)),""),"")</f>
        <v/>
      </c>
      <c r="I63" s="21" t="e">
        <f>+IF(SUMIFS(Tabla4[Estimado P y D],Tabla4[Bien afectado],LISTAS!H63)&gt;0,SUMIFS(Tabla4[Cantidad],Tabla4[Bien afectado],LISTAS!H63),"")</f>
        <v>#VALUE!</v>
      </c>
      <c r="L63" t="str" cm="1">
        <f t="array" ref="L63">IF(C63="Herramientas y equipos",+IFERROR(INDEX($D63:D$106,MATCH(0,INDEX(COUNTIF($L$7:L62,$D63:D$106),),)),""),"")</f>
        <v/>
      </c>
      <c r="N63" s="4" t="e">
        <f>+IF(SUMIFS(Tabla4[Estimado P y D],Tabla4[Bien afectado],LISTAS!L63)&gt;0,SUMIFS(Tabla4[Estimado P y D],Tabla4[Bien afectado],LISTAS!L63),"")</f>
        <v>#VALUE!</v>
      </c>
    </row>
    <row r="64" spans="3:14" x14ac:dyDescent="0.2">
      <c r="C64" t="str">
        <f>IF(D64&gt;0,VLOOKUP(D64,'2. Valoracion Comunitaria'!$A$13:C97,3,FALSE),"")</f>
        <v/>
      </c>
      <c r="E64" t="str" cm="1">
        <f t="array" ref="E64">IF(C64&gt;0,IF(C64="Cultivos",+IFERROR(INDEX(D64:$D$106,MATCH(0,INDEX(COUNTIF($E$7:E63,D64:$D$106),),)),""),""),"")</f>
        <v/>
      </c>
      <c r="F64" t="str">
        <f>+IF(SUMIFS(Tabla4[Cantidad],Tabla4[Bien afectado],LISTAS!E64)&gt;0,SUMIFS(Tabla4[Cantidad],Tabla4[Bien afectado],LISTAS!E64),"")</f>
        <v/>
      </c>
      <c r="G64" s="4" t="e">
        <f>+IF(SUMIFS(Tabla4[Estimado P y D],Tabla4[Bien afectado],LISTAS!E64)&gt;0,SUMIFS(Tabla4[Estimado P y D],Tabla4[Bien afectado],LISTAS!E64),"")</f>
        <v>#VALUE!</v>
      </c>
      <c r="H64" t="str" cm="1">
        <f t="array" ref="H64">IF(C64="Animales",+IFERROR(INDEX($D64:D$106,MATCH(0,INDEX(COUNTIF($H$7:H63,$D64:D$106),),)),""),"")</f>
        <v/>
      </c>
      <c r="I64" s="21" t="e">
        <f>+IF(SUMIFS(Tabla4[Estimado P y D],Tabla4[Bien afectado],LISTAS!H64)&gt;0,SUMIFS(Tabla4[Cantidad],Tabla4[Bien afectado],LISTAS!H64),"")</f>
        <v>#VALUE!</v>
      </c>
      <c r="L64" t="str" cm="1">
        <f t="array" ref="L64">IF(C64="Herramientas y equipos",+IFERROR(INDEX($D64:D$106,MATCH(0,INDEX(COUNTIF($L$7:L63,$D64:D$106),),)),""),"")</f>
        <v/>
      </c>
      <c r="N64" s="4" t="e">
        <f>+IF(SUMIFS(Tabla4[Estimado P y D],Tabla4[Bien afectado],LISTAS!L64)&gt;0,SUMIFS(Tabla4[Estimado P y D],Tabla4[Bien afectado],LISTAS!L64),"")</f>
        <v>#VALUE!</v>
      </c>
    </row>
    <row r="65" spans="3:14" x14ac:dyDescent="0.2">
      <c r="C65" t="str">
        <f>IF(D65&gt;0,VLOOKUP(D65,'2. Valoracion Comunitaria'!$A$13:C98,3,FALSE),"")</f>
        <v/>
      </c>
      <c r="E65" t="str" cm="1">
        <f t="array" ref="E65">IF(C65&gt;0,IF(C65="Cultivos",+IFERROR(INDEX(D65:$D$106,MATCH(0,INDEX(COUNTIF($E$7:E64,D65:$D$106),),)),""),""),"")</f>
        <v/>
      </c>
      <c r="F65" t="str">
        <f>+IF(SUMIFS(Tabla4[Cantidad],Tabla4[Bien afectado],LISTAS!E65)&gt;0,SUMIFS(Tabla4[Cantidad],Tabla4[Bien afectado],LISTAS!E65),"")</f>
        <v/>
      </c>
      <c r="G65" s="4" t="e">
        <f>+IF(SUMIFS(Tabla4[Estimado P y D],Tabla4[Bien afectado],LISTAS!E65)&gt;0,SUMIFS(Tabla4[Estimado P y D],Tabla4[Bien afectado],LISTAS!E65),"")</f>
        <v>#VALUE!</v>
      </c>
      <c r="H65" t="str" cm="1">
        <f t="array" ref="H65">IF(C65="Animales",+IFERROR(INDEX($D65:D$106,MATCH(0,INDEX(COUNTIF($H$7:H64,$D65:D$106),),)),""),"")</f>
        <v/>
      </c>
      <c r="I65" s="21" t="e">
        <f>+IF(SUMIFS(Tabla4[Estimado P y D],Tabla4[Bien afectado],LISTAS!H65)&gt;0,SUMIFS(Tabla4[Cantidad],Tabla4[Bien afectado],LISTAS!H65),"")</f>
        <v>#VALUE!</v>
      </c>
      <c r="L65" t="str" cm="1">
        <f t="array" ref="L65">IF(C65="Herramientas y equipos",+IFERROR(INDEX($D65:D$106,MATCH(0,INDEX(COUNTIF($L$7:L64,$D65:D$106),),)),""),"")</f>
        <v/>
      </c>
      <c r="N65" s="4" t="e">
        <f>+IF(SUMIFS(Tabla4[Estimado P y D],Tabla4[Bien afectado],LISTAS!L65)&gt;0,SUMIFS(Tabla4[Estimado P y D],Tabla4[Bien afectado],LISTAS!L65),"")</f>
        <v>#VALUE!</v>
      </c>
    </row>
    <row r="66" spans="3:14" x14ac:dyDescent="0.2">
      <c r="C66" t="str">
        <f>IF(D66&gt;0,VLOOKUP(D66,'2. Valoracion Comunitaria'!$A$13:C99,3,FALSE),"")</f>
        <v/>
      </c>
      <c r="E66" t="str" cm="1">
        <f t="array" ref="E66">IF(C66&gt;0,IF(C66="Cultivos",+IFERROR(INDEX(D66:$D$106,MATCH(0,INDEX(COUNTIF($E$7:E65,D66:$D$106),),)),""),""),"")</f>
        <v/>
      </c>
      <c r="F66" t="str">
        <f>+IF(SUMIFS(Tabla4[Cantidad],Tabla4[Bien afectado],LISTAS!E66)&gt;0,SUMIFS(Tabla4[Cantidad],Tabla4[Bien afectado],LISTAS!E66),"")</f>
        <v/>
      </c>
      <c r="G66" s="4" t="e">
        <f>+IF(SUMIFS(Tabla4[Estimado P y D],Tabla4[Bien afectado],LISTAS!E66)&gt;0,SUMIFS(Tabla4[Estimado P y D],Tabla4[Bien afectado],LISTAS!E66),"")</f>
        <v>#VALUE!</v>
      </c>
      <c r="H66" t="str" cm="1">
        <f t="array" ref="H66">IF(C66="Animales",+IFERROR(INDEX($D66:D$106,MATCH(0,INDEX(COUNTIF($H$7:H65,$D66:D$106),),)),""),"")</f>
        <v/>
      </c>
      <c r="I66" s="21" t="e">
        <f>+IF(SUMIFS(Tabla4[Estimado P y D],Tabla4[Bien afectado],LISTAS!H66)&gt;0,SUMIFS(Tabla4[Cantidad],Tabla4[Bien afectado],LISTAS!H66),"")</f>
        <v>#VALUE!</v>
      </c>
      <c r="L66" t="str" cm="1">
        <f t="array" ref="L66">IF(C66="Herramientas y equipos",+IFERROR(INDEX($D66:D$106,MATCH(0,INDEX(COUNTIF($L$7:L65,$D66:D$106),),)),""),"")</f>
        <v/>
      </c>
      <c r="N66" s="4" t="e">
        <f>+IF(SUMIFS(Tabla4[Estimado P y D],Tabla4[Bien afectado],LISTAS!L66)&gt;0,SUMIFS(Tabla4[Estimado P y D],Tabla4[Bien afectado],LISTAS!L66),"")</f>
        <v>#VALUE!</v>
      </c>
    </row>
    <row r="67" spans="3:14" x14ac:dyDescent="0.2">
      <c r="C67" t="str">
        <f>IF(D67&gt;0,VLOOKUP(D67,'2. Valoracion Comunitaria'!$A$13:C100,3,FALSE),"")</f>
        <v/>
      </c>
      <c r="E67" t="str" cm="1">
        <f t="array" ref="E67">IF(C67&gt;0,IF(C67="Cultivos",+IFERROR(INDEX(D67:$D$106,MATCH(0,INDEX(COUNTIF($E$7:E66,D67:$D$106),),)),""),""),"")</f>
        <v/>
      </c>
      <c r="F67" t="str">
        <f>+IF(SUMIFS(Tabla4[Cantidad],Tabla4[Bien afectado],LISTAS!E67)&gt;0,SUMIFS(Tabla4[Cantidad],Tabla4[Bien afectado],LISTAS!E67),"")</f>
        <v/>
      </c>
      <c r="G67" s="4" t="e">
        <f>+IF(SUMIFS(Tabla4[Estimado P y D],Tabla4[Bien afectado],LISTAS!E67)&gt;0,SUMIFS(Tabla4[Estimado P y D],Tabla4[Bien afectado],LISTAS!E67),"")</f>
        <v>#VALUE!</v>
      </c>
      <c r="H67" t="str" cm="1">
        <f t="array" ref="H67">IF(C67="Animales",+IFERROR(INDEX($D67:D$106,MATCH(0,INDEX(COUNTIF($H$7:H66,$D67:D$106),),)),""),"")</f>
        <v/>
      </c>
      <c r="I67" s="21" t="e">
        <f>+IF(SUMIFS(Tabla4[Estimado P y D],Tabla4[Bien afectado],LISTAS!H67)&gt;0,SUMIFS(Tabla4[Cantidad],Tabla4[Bien afectado],LISTAS!H67),"")</f>
        <v>#VALUE!</v>
      </c>
      <c r="L67" t="str" cm="1">
        <f t="array" ref="L67">IF(C67="Herramientas y equipos",+IFERROR(INDEX($D67:D$106,MATCH(0,INDEX(COUNTIF($L$7:L66,$D67:D$106),),)),""),"")</f>
        <v/>
      </c>
      <c r="N67" s="4" t="e">
        <f>+IF(SUMIFS(Tabla4[Estimado P y D],Tabla4[Bien afectado],LISTAS!L67)&gt;0,SUMIFS(Tabla4[Estimado P y D],Tabla4[Bien afectado],LISTAS!L67),"")</f>
        <v>#VALUE!</v>
      </c>
    </row>
    <row r="68" spans="3:14" x14ac:dyDescent="0.2">
      <c r="C68" t="str">
        <f>IF(D68&gt;0,VLOOKUP(D68,'2. Valoracion Comunitaria'!$A$13:C101,3,FALSE),"")</f>
        <v/>
      </c>
      <c r="E68" t="str" cm="1">
        <f t="array" ref="E68">IF(C68&gt;0,IF(C68="Cultivos",+IFERROR(INDEX(D68:$D$106,MATCH(0,INDEX(COUNTIF($E$7:E67,D68:$D$106),),)),""),""),"")</f>
        <v/>
      </c>
      <c r="F68" t="str">
        <f>+IF(SUMIFS(Tabla4[Cantidad],Tabla4[Bien afectado],LISTAS!E68)&gt;0,SUMIFS(Tabla4[Cantidad],Tabla4[Bien afectado],LISTAS!E68),"")</f>
        <v/>
      </c>
      <c r="G68" s="4" t="e">
        <f>+IF(SUMIFS(Tabla4[Estimado P y D],Tabla4[Bien afectado],LISTAS!E68)&gt;0,SUMIFS(Tabla4[Estimado P y D],Tabla4[Bien afectado],LISTAS!E68),"")</f>
        <v>#VALUE!</v>
      </c>
      <c r="H68" t="str" cm="1">
        <f t="array" ref="H68">IF(C68="Animales",+IFERROR(INDEX($D68:D$106,MATCH(0,INDEX(COUNTIF($H$7:H67,$D68:D$106),),)),""),"")</f>
        <v/>
      </c>
      <c r="I68" s="21" t="e">
        <f>+IF(SUMIFS(Tabla4[Estimado P y D],Tabla4[Bien afectado],LISTAS!H68)&gt;0,SUMIFS(Tabla4[Cantidad],Tabla4[Bien afectado],LISTAS!H68),"")</f>
        <v>#VALUE!</v>
      </c>
      <c r="L68" t="str" cm="1">
        <f t="array" ref="L68">IF(C68="Herramientas y equipos",+IFERROR(INDEX($D68:D$106,MATCH(0,INDEX(COUNTIF($L$7:L67,$D68:D$106),),)),""),"")</f>
        <v/>
      </c>
      <c r="N68" s="4" t="e">
        <f>+IF(SUMIFS(Tabla4[Estimado P y D],Tabla4[Bien afectado],LISTAS!L68)&gt;0,SUMIFS(Tabla4[Estimado P y D],Tabla4[Bien afectado],LISTAS!L68),"")</f>
        <v>#VALUE!</v>
      </c>
    </row>
    <row r="69" spans="3:14" x14ac:dyDescent="0.2">
      <c r="C69" t="str">
        <f>IF(D69&gt;0,VLOOKUP(D69,'2. Valoracion Comunitaria'!$A$13:C102,3,FALSE),"")</f>
        <v/>
      </c>
      <c r="E69" t="str" cm="1">
        <f t="array" ref="E69">IF(C69&gt;0,IF(C69="Cultivos",+IFERROR(INDEX(D69:$D$106,MATCH(0,INDEX(COUNTIF($E$7:E68,D69:$D$106),),)),""),""),"")</f>
        <v/>
      </c>
      <c r="F69" t="str">
        <f>+IF(SUMIFS(Tabla4[Cantidad],Tabla4[Bien afectado],LISTAS!E69)&gt;0,SUMIFS(Tabla4[Cantidad],Tabla4[Bien afectado],LISTAS!E69),"")</f>
        <v/>
      </c>
      <c r="G69" s="4" t="e">
        <f>+IF(SUMIFS(Tabla4[Estimado P y D],Tabla4[Bien afectado],LISTAS!E69)&gt;0,SUMIFS(Tabla4[Estimado P y D],Tabla4[Bien afectado],LISTAS!E69),"")</f>
        <v>#VALUE!</v>
      </c>
      <c r="H69" t="str" cm="1">
        <f t="array" ref="H69">IF(C69="Animales",+IFERROR(INDEX($D69:D$106,MATCH(0,INDEX(COUNTIF($H$7:H68,$D69:D$106),),)),""),"")</f>
        <v/>
      </c>
      <c r="I69" s="21" t="e">
        <f>+IF(SUMIFS(Tabla4[Estimado P y D],Tabla4[Bien afectado],LISTAS!H69)&gt;0,SUMIFS(Tabla4[Cantidad],Tabla4[Bien afectado],LISTAS!H69),"")</f>
        <v>#VALUE!</v>
      </c>
      <c r="L69" t="str" cm="1">
        <f t="array" ref="L69">IF(C69="Herramientas y equipos",+IFERROR(INDEX($D69:D$106,MATCH(0,INDEX(COUNTIF($L$7:L68,$D69:D$106),),)),""),"")</f>
        <v/>
      </c>
      <c r="N69" s="4" t="e">
        <f>+IF(SUMIFS(Tabla4[Estimado P y D],Tabla4[Bien afectado],LISTAS!L69)&gt;0,SUMIFS(Tabla4[Estimado P y D],Tabla4[Bien afectado],LISTAS!L69),"")</f>
        <v>#VALUE!</v>
      </c>
    </row>
    <row r="70" spans="3:14" x14ac:dyDescent="0.2">
      <c r="C70" t="str">
        <f>IF(D70&gt;0,VLOOKUP(D70,'2. Valoracion Comunitaria'!$A$13:C103,3,FALSE),"")</f>
        <v/>
      </c>
      <c r="E70" t="str" cm="1">
        <f t="array" ref="E70">IF(C70&gt;0,IF(C70="Cultivos",+IFERROR(INDEX(D70:$D$106,MATCH(0,INDEX(COUNTIF($E$7:E69,D70:$D$106),),)),""),""),"")</f>
        <v/>
      </c>
      <c r="F70" t="str">
        <f>+IF(SUMIFS(Tabla4[Cantidad],Tabla4[Bien afectado],LISTAS!E70)&gt;0,SUMIFS(Tabla4[Cantidad],Tabla4[Bien afectado],LISTAS!E70),"")</f>
        <v/>
      </c>
      <c r="G70" s="4" t="e">
        <f>+IF(SUMIFS(Tabla4[Estimado P y D],Tabla4[Bien afectado],LISTAS!E70)&gt;0,SUMIFS(Tabla4[Estimado P y D],Tabla4[Bien afectado],LISTAS!E70),"")</f>
        <v>#VALUE!</v>
      </c>
      <c r="H70" t="str" cm="1">
        <f t="array" ref="H70">IF(C70="Animales",+IFERROR(INDEX($D70:D$106,MATCH(0,INDEX(COUNTIF($H$7:H69,$D70:D$106),),)),""),"")</f>
        <v/>
      </c>
      <c r="I70" s="21" t="e">
        <f>+IF(SUMIFS(Tabla4[Estimado P y D],Tabla4[Bien afectado],LISTAS!H70)&gt;0,SUMIFS(Tabla4[Cantidad],Tabla4[Bien afectado],LISTAS!H70),"")</f>
        <v>#VALUE!</v>
      </c>
      <c r="L70" t="str" cm="1">
        <f t="array" ref="L70">IF(C70="Herramientas y equipos",+IFERROR(INDEX($D70:D$106,MATCH(0,INDEX(COUNTIF($L$7:L69,$D70:D$106),),)),""),"")</f>
        <v/>
      </c>
      <c r="N70" s="4" t="e">
        <f>+IF(SUMIFS(Tabla4[Estimado P y D],Tabla4[Bien afectado],LISTAS!L70)&gt;0,SUMIFS(Tabla4[Estimado P y D],Tabla4[Bien afectado],LISTAS!L70),"")</f>
        <v>#VALUE!</v>
      </c>
    </row>
    <row r="71" spans="3:14" x14ac:dyDescent="0.2">
      <c r="C71" t="str">
        <f>IF(D71&gt;0,VLOOKUP(D71,'2. Valoracion Comunitaria'!$A$13:C104,3,FALSE),"")</f>
        <v/>
      </c>
      <c r="E71" t="str" cm="1">
        <f t="array" ref="E71">IF(C71&gt;0,IF(C71="Cultivos",+IFERROR(INDEX(D71:$D$106,MATCH(0,INDEX(COUNTIF($E$7:E70,D71:$D$106),),)),""),""),"")</f>
        <v/>
      </c>
      <c r="F71" t="str">
        <f>+IF(SUMIFS(Tabla4[Cantidad],Tabla4[Bien afectado],LISTAS!E71)&gt;0,SUMIFS(Tabla4[Cantidad],Tabla4[Bien afectado],LISTAS!E71),"")</f>
        <v/>
      </c>
      <c r="G71" s="4" t="e">
        <f>+IF(SUMIFS(Tabla4[Estimado P y D],Tabla4[Bien afectado],LISTAS!E71)&gt;0,SUMIFS(Tabla4[Estimado P y D],Tabla4[Bien afectado],LISTAS!E71),"")</f>
        <v>#VALUE!</v>
      </c>
      <c r="H71" t="str" cm="1">
        <f t="array" ref="H71">IF(C71="Animales",+IFERROR(INDEX($D71:D$106,MATCH(0,INDEX(COUNTIF($H$7:H70,$D71:D$106),),)),""),"")</f>
        <v/>
      </c>
      <c r="I71" s="21" t="e">
        <f>+IF(SUMIFS(Tabla4[Estimado P y D],Tabla4[Bien afectado],LISTAS!H71)&gt;0,SUMIFS(Tabla4[Cantidad],Tabla4[Bien afectado],LISTAS!H71),"")</f>
        <v>#VALUE!</v>
      </c>
      <c r="L71" t="str" cm="1">
        <f t="array" ref="L71">IF(C71="Herramientas y equipos",+IFERROR(INDEX($D71:D$106,MATCH(0,INDEX(COUNTIF($L$7:L70,$D71:D$106),),)),""),"")</f>
        <v/>
      </c>
      <c r="N71" s="4" t="e">
        <f>+IF(SUMIFS(Tabla4[Estimado P y D],Tabla4[Bien afectado],LISTAS!L71)&gt;0,SUMIFS(Tabla4[Estimado P y D],Tabla4[Bien afectado],LISTAS!L71),"")</f>
        <v>#VALUE!</v>
      </c>
    </row>
    <row r="72" spans="3:14" x14ac:dyDescent="0.2">
      <c r="C72" t="str">
        <f>IF(D72&gt;0,VLOOKUP(D72,'2. Valoracion Comunitaria'!$A$13:C105,3,FALSE),"")</f>
        <v/>
      </c>
      <c r="E72" t="str" cm="1">
        <f t="array" ref="E72">IF(C72&gt;0,IF(C72="Cultivos",+IFERROR(INDEX(D72:$D$106,MATCH(0,INDEX(COUNTIF($E$7:E71,D72:$D$106),),)),""),""),"")</f>
        <v/>
      </c>
      <c r="F72" t="str">
        <f>+IF(SUMIFS(Tabla4[Cantidad],Tabla4[Bien afectado],LISTAS!E72)&gt;0,SUMIFS(Tabla4[Cantidad],Tabla4[Bien afectado],LISTAS!E72),"")</f>
        <v/>
      </c>
      <c r="G72" s="4" t="e">
        <f>+IF(SUMIFS(Tabla4[Estimado P y D],Tabla4[Bien afectado],LISTAS!E72)&gt;0,SUMIFS(Tabla4[Estimado P y D],Tabla4[Bien afectado],LISTAS!E72),"")</f>
        <v>#VALUE!</v>
      </c>
      <c r="H72" t="str" cm="1">
        <f t="array" ref="H72">IF(C72="Animales",+IFERROR(INDEX($D72:D$106,MATCH(0,INDEX(COUNTIF($H$7:H71,$D72:D$106),),)),""),"")</f>
        <v/>
      </c>
      <c r="I72" s="21" t="e">
        <f>+IF(SUMIFS(Tabla4[Estimado P y D],Tabla4[Bien afectado],LISTAS!H72)&gt;0,SUMIFS(Tabla4[Cantidad],Tabla4[Bien afectado],LISTAS!H72),"")</f>
        <v>#VALUE!</v>
      </c>
      <c r="L72" t="str" cm="1">
        <f t="array" ref="L72">IF(C72="Herramientas y equipos",+IFERROR(INDEX($D72:D$106,MATCH(0,INDEX(COUNTIF($L$7:L71,$D72:D$106),),)),""),"")</f>
        <v/>
      </c>
      <c r="N72" s="4" t="e">
        <f>+IF(SUMIFS(Tabla4[Estimado P y D],Tabla4[Bien afectado],LISTAS!L72)&gt;0,SUMIFS(Tabla4[Estimado P y D],Tabla4[Bien afectado],LISTAS!L72),"")</f>
        <v>#VALUE!</v>
      </c>
    </row>
    <row r="73" spans="3:14" x14ac:dyDescent="0.2">
      <c r="C73" t="str">
        <f>IF(D73&gt;0,VLOOKUP(D73,'2. Valoracion Comunitaria'!$A$13:C106,3,FALSE),"")</f>
        <v/>
      </c>
      <c r="E73" t="str" cm="1">
        <f t="array" ref="E73">IF(C73&gt;0,IF(C73="Cultivos",+IFERROR(INDEX(D73:$D$106,MATCH(0,INDEX(COUNTIF($E$7:E72,D73:$D$106),),)),""),""),"")</f>
        <v/>
      </c>
      <c r="F73" t="str">
        <f>+IF(SUMIFS(Tabla4[Cantidad],Tabla4[Bien afectado],LISTAS!E73)&gt;0,SUMIFS(Tabla4[Cantidad],Tabla4[Bien afectado],LISTAS!E73),"")</f>
        <v/>
      </c>
      <c r="G73" s="4" t="e">
        <f>+IF(SUMIFS(Tabla4[Estimado P y D],Tabla4[Bien afectado],LISTAS!E73)&gt;0,SUMIFS(Tabla4[Estimado P y D],Tabla4[Bien afectado],LISTAS!E73),"")</f>
        <v>#VALUE!</v>
      </c>
      <c r="H73" t="str" cm="1">
        <f t="array" ref="H73">IF(C73="Animales",+IFERROR(INDEX($D73:D$106,MATCH(0,INDEX(COUNTIF($H$7:H72,$D73:D$106),),)),""),"")</f>
        <v/>
      </c>
      <c r="I73" s="21" t="e">
        <f>+IF(SUMIFS(Tabla4[Estimado P y D],Tabla4[Bien afectado],LISTAS!H73)&gt;0,SUMIFS(Tabla4[Cantidad],Tabla4[Bien afectado],LISTAS!H73),"")</f>
        <v>#VALUE!</v>
      </c>
      <c r="L73" t="str" cm="1">
        <f t="array" ref="L73">IF(C73="Herramientas y equipos",+IFERROR(INDEX($D73:D$106,MATCH(0,INDEX(COUNTIF($L$7:L72,$D73:D$106),),)),""),"")</f>
        <v/>
      </c>
      <c r="N73" s="4" t="e">
        <f>+IF(SUMIFS(Tabla4[Estimado P y D],Tabla4[Bien afectado],LISTAS!L73)&gt;0,SUMIFS(Tabla4[Estimado P y D],Tabla4[Bien afectado],LISTAS!L73),"")</f>
        <v>#VALUE!</v>
      </c>
    </row>
    <row r="74" spans="3:14" x14ac:dyDescent="0.2">
      <c r="C74" t="str">
        <f>IF(D74&gt;0,VLOOKUP(D74,'2. Valoracion Comunitaria'!$A$13:C107,3,FALSE),"")</f>
        <v/>
      </c>
      <c r="E74" t="str" cm="1">
        <f t="array" ref="E74">IF(C74&gt;0,IF(C74="Cultivos",+IFERROR(INDEX(D74:$D$106,MATCH(0,INDEX(COUNTIF($E$7:E73,D74:$D$106),),)),""),""),"")</f>
        <v/>
      </c>
      <c r="F74" t="str">
        <f>+IF(SUMIFS(Tabla4[Cantidad],Tabla4[Bien afectado],LISTAS!E74)&gt;0,SUMIFS(Tabla4[Cantidad],Tabla4[Bien afectado],LISTAS!E74),"")</f>
        <v/>
      </c>
      <c r="G74" s="4" t="e">
        <f>+IF(SUMIFS(Tabla4[Estimado P y D],Tabla4[Bien afectado],LISTAS!E74)&gt;0,SUMIFS(Tabla4[Estimado P y D],Tabla4[Bien afectado],LISTAS!E74),"")</f>
        <v>#VALUE!</v>
      </c>
      <c r="H74" t="str" cm="1">
        <f t="array" ref="H74">IF(C74="Animales",+IFERROR(INDEX($D74:D$106,MATCH(0,INDEX(COUNTIF($H$7:H73,$D74:D$106),),)),""),"")</f>
        <v/>
      </c>
      <c r="I74" s="21" t="e">
        <f>+IF(SUMIFS(Tabla4[Estimado P y D],Tabla4[Bien afectado],LISTAS!H74)&gt;0,SUMIFS(Tabla4[Cantidad],Tabla4[Bien afectado],LISTAS!H74),"")</f>
        <v>#VALUE!</v>
      </c>
      <c r="L74" t="str" cm="1">
        <f t="array" ref="L74">IF(C74="Herramientas y equipos",+IFERROR(INDEX($D74:D$106,MATCH(0,INDEX(COUNTIF($L$7:L73,$D74:D$106),),)),""),"")</f>
        <v/>
      </c>
      <c r="N74" s="4" t="e">
        <f>+IF(SUMIFS(Tabla4[Estimado P y D],Tabla4[Bien afectado],LISTAS!L74)&gt;0,SUMIFS(Tabla4[Estimado P y D],Tabla4[Bien afectado],LISTAS!L74),"")</f>
        <v>#VALUE!</v>
      </c>
    </row>
    <row r="75" spans="3:14" x14ac:dyDescent="0.2">
      <c r="C75" t="str">
        <f>IF(D75&gt;0,VLOOKUP(D75,'2. Valoracion Comunitaria'!$A$13:C108,3,FALSE),"")</f>
        <v/>
      </c>
      <c r="E75" t="str" cm="1">
        <f t="array" ref="E75">IF(C75&gt;0,IF(C75="Cultivos",+IFERROR(INDEX(D75:$D$106,MATCH(0,INDEX(COUNTIF($E$7:E74,D75:$D$106),),)),""),""),"")</f>
        <v/>
      </c>
      <c r="F75" t="str">
        <f>+IF(SUMIFS(Tabla4[Cantidad],Tabla4[Bien afectado],LISTAS!E75)&gt;0,SUMIFS(Tabla4[Cantidad],Tabla4[Bien afectado],LISTAS!E75),"")</f>
        <v/>
      </c>
      <c r="G75" s="4" t="e">
        <f>+IF(SUMIFS(Tabla4[Estimado P y D],Tabla4[Bien afectado],LISTAS!E75)&gt;0,SUMIFS(Tabla4[Estimado P y D],Tabla4[Bien afectado],LISTAS!E75),"")</f>
        <v>#VALUE!</v>
      </c>
      <c r="H75" t="str" cm="1">
        <f t="array" ref="H75">IF(C75="Animales",+IFERROR(INDEX($D75:D$106,MATCH(0,INDEX(COUNTIF($H$7:H74,$D75:D$106),),)),""),"")</f>
        <v/>
      </c>
      <c r="I75" s="21" t="e">
        <f>+IF(SUMIFS(Tabla4[Estimado P y D],Tabla4[Bien afectado],LISTAS!H75)&gt;0,SUMIFS(Tabla4[Cantidad],Tabla4[Bien afectado],LISTAS!H75),"")</f>
        <v>#VALUE!</v>
      </c>
      <c r="L75" t="str" cm="1">
        <f t="array" ref="L75">IF(C75="Herramientas y equipos",+IFERROR(INDEX($D75:D$106,MATCH(0,INDEX(COUNTIF($L$7:L74,$D75:D$106),),)),""),"")</f>
        <v/>
      </c>
      <c r="N75" s="4" t="e">
        <f>+IF(SUMIFS(Tabla4[Estimado P y D],Tabla4[Bien afectado],LISTAS!L75)&gt;0,SUMIFS(Tabla4[Estimado P y D],Tabla4[Bien afectado],LISTAS!L75),"")</f>
        <v>#VALUE!</v>
      </c>
    </row>
    <row r="76" spans="3:14" x14ac:dyDescent="0.2">
      <c r="C76" t="str">
        <f>IF(D76&gt;0,VLOOKUP(D76,'2. Valoracion Comunitaria'!$A$13:C109,3,FALSE),"")</f>
        <v/>
      </c>
      <c r="E76" t="str" cm="1">
        <f t="array" ref="E76">IF(C76&gt;0,IF(C76="Cultivos",+IFERROR(INDEX(D76:$D$106,MATCH(0,INDEX(COUNTIF($E$7:E75,D76:$D$106),),)),""),""),"")</f>
        <v/>
      </c>
      <c r="F76" t="str">
        <f>+IF(SUMIFS(Tabla4[Cantidad],Tabla4[Bien afectado],LISTAS!E76)&gt;0,SUMIFS(Tabla4[Cantidad],Tabla4[Bien afectado],LISTAS!E76),"")</f>
        <v/>
      </c>
      <c r="G76" s="4" t="e">
        <f>+IF(SUMIFS(Tabla4[Estimado P y D],Tabla4[Bien afectado],LISTAS!E76)&gt;0,SUMIFS(Tabla4[Estimado P y D],Tabla4[Bien afectado],LISTAS!E76),"")</f>
        <v>#VALUE!</v>
      </c>
      <c r="H76" t="str" cm="1">
        <f t="array" ref="H76">IF(C76="Animales",+IFERROR(INDEX($D76:D$106,MATCH(0,INDEX(COUNTIF($H$7:H75,$D76:D$106),),)),""),"")</f>
        <v/>
      </c>
      <c r="I76" s="21" t="e">
        <f>+IF(SUMIFS(Tabla4[Estimado P y D],Tabla4[Bien afectado],LISTAS!H76)&gt;0,SUMIFS(Tabla4[Cantidad],Tabla4[Bien afectado],LISTAS!H76),"")</f>
        <v>#VALUE!</v>
      </c>
      <c r="L76" t="str" cm="1">
        <f t="array" ref="L76">IF(C76="Herramientas y equipos",+IFERROR(INDEX($D76:D$106,MATCH(0,INDEX(COUNTIF($L$7:L75,$D76:D$106),),)),""),"")</f>
        <v/>
      </c>
      <c r="N76" s="4" t="e">
        <f>+IF(SUMIFS(Tabla4[Estimado P y D],Tabla4[Bien afectado],LISTAS!L76)&gt;0,SUMIFS(Tabla4[Estimado P y D],Tabla4[Bien afectado],LISTAS!L76),"")</f>
        <v>#VALUE!</v>
      </c>
    </row>
    <row r="77" spans="3:14" x14ac:dyDescent="0.2">
      <c r="C77" t="str">
        <f>IF(D77&gt;0,VLOOKUP(D77,'2. Valoracion Comunitaria'!$A$13:C110,3,FALSE),"")</f>
        <v/>
      </c>
      <c r="E77" t="str" cm="1">
        <f t="array" ref="E77">IF(C77&gt;0,IF(C77="Cultivos",+IFERROR(INDEX(D77:$D$106,MATCH(0,INDEX(COUNTIF($E$7:E76,D77:$D$106),),)),""),""),"")</f>
        <v/>
      </c>
      <c r="F77" t="str">
        <f>+IF(SUMIFS(Tabla4[Cantidad],Tabla4[Bien afectado],LISTAS!E77)&gt;0,SUMIFS(Tabla4[Cantidad],Tabla4[Bien afectado],LISTAS!E77),"")</f>
        <v/>
      </c>
      <c r="G77" s="4" t="e">
        <f>+IF(SUMIFS(Tabla4[Estimado P y D],Tabla4[Bien afectado],LISTAS!E77)&gt;0,SUMIFS(Tabla4[Estimado P y D],Tabla4[Bien afectado],LISTAS!E77),"")</f>
        <v>#VALUE!</v>
      </c>
      <c r="H77" t="str" cm="1">
        <f t="array" ref="H77">IF(C77="Animales",+IFERROR(INDEX($D77:D$106,MATCH(0,INDEX(COUNTIF($H$7:H76,$D77:D$106),),)),""),"")</f>
        <v/>
      </c>
      <c r="I77" s="21" t="e">
        <f>+IF(SUMIFS(Tabla4[Estimado P y D],Tabla4[Bien afectado],LISTAS!H77)&gt;0,SUMIFS(Tabla4[Cantidad],Tabla4[Bien afectado],LISTAS!H77),"")</f>
        <v>#VALUE!</v>
      </c>
      <c r="L77" t="str" cm="1">
        <f t="array" ref="L77">IF(C77="Herramientas y equipos",+IFERROR(INDEX($D77:D$106,MATCH(0,INDEX(COUNTIF($L$7:L76,$D77:D$106),),)),""),"")</f>
        <v/>
      </c>
      <c r="N77" s="4" t="e">
        <f>+IF(SUMIFS(Tabla4[Estimado P y D],Tabla4[Bien afectado],LISTAS!L77)&gt;0,SUMIFS(Tabla4[Estimado P y D],Tabla4[Bien afectado],LISTAS!L77),"")</f>
        <v>#VALUE!</v>
      </c>
    </row>
    <row r="78" spans="3:14" x14ac:dyDescent="0.2">
      <c r="C78" t="str">
        <f>IF(D78&gt;0,VLOOKUP(D78,'2. Valoracion Comunitaria'!$A$13:C111,3,FALSE),"")</f>
        <v/>
      </c>
      <c r="E78" t="str" cm="1">
        <f t="array" ref="E78">IF(C78&gt;0,IF(C78="Cultivos",+IFERROR(INDEX(D78:$D$106,MATCH(0,INDEX(COUNTIF($E$7:E77,D78:$D$106),),)),""),""),"")</f>
        <v/>
      </c>
      <c r="F78" t="str">
        <f>+IF(SUMIFS(Tabla4[Cantidad],Tabla4[Bien afectado],LISTAS!E78)&gt;0,SUMIFS(Tabla4[Cantidad],Tabla4[Bien afectado],LISTAS!E78),"")</f>
        <v/>
      </c>
      <c r="G78" s="4" t="e">
        <f>+IF(SUMIFS(Tabla4[Estimado P y D],Tabla4[Bien afectado],LISTAS!E78)&gt;0,SUMIFS(Tabla4[Estimado P y D],Tabla4[Bien afectado],LISTAS!E78),"")</f>
        <v>#VALUE!</v>
      </c>
      <c r="H78" t="str" cm="1">
        <f t="array" ref="H78">IF(C78="Animales",+IFERROR(INDEX($D78:D$106,MATCH(0,INDEX(COUNTIF($H$7:H77,$D78:D$106),),)),""),"")</f>
        <v/>
      </c>
      <c r="I78" s="21" t="e">
        <f>+IF(SUMIFS(Tabla4[Estimado P y D],Tabla4[Bien afectado],LISTAS!H78)&gt;0,SUMIFS(Tabla4[Cantidad],Tabla4[Bien afectado],LISTAS!H78),"")</f>
        <v>#VALUE!</v>
      </c>
      <c r="L78" t="str" cm="1">
        <f t="array" ref="L78">IF(C78="Herramientas y equipos",+IFERROR(INDEX($D78:D$106,MATCH(0,INDEX(COUNTIF($L$7:L77,$D78:D$106),),)),""),"")</f>
        <v/>
      </c>
      <c r="N78" s="4" t="e">
        <f>+IF(SUMIFS(Tabla4[Estimado P y D],Tabla4[Bien afectado],LISTAS!L78)&gt;0,SUMIFS(Tabla4[Estimado P y D],Tabla4[Bien afectado],LISTAS!L78),"")</f>
        <v>#VALUE!</v>
      </c>
    </row>
    <row r="79" spans="3:14" x14ac:dyDescent="0.2">
      <c r="C79" t="str">
        <f>IF(D79&gt;0,VLOOKUP(D79,'2. Valoracion Comunitaria'!$A$13:C112,3,FALSE),"")</f>
        <v/>
      </c>
      <c r="E79" t="str" cm="1">
        <f t="array" ref="E79">IF(C79&gt;0,IF(C79="Cultivos",+IFERROR(INDEX(D79:$D$106,MATCH(0,INDEX(COUNTIF($E$7:E78,D79:$D$106),),)),""),""),"")</f>
        <v/>
      </c>
      <c r="F79" t="str">
        <f>+IF(SUMIFS(Tabla4[Cantidad],Tabla4[Bien afectado],LISTAS!E79)&gt;0,SUMIFS(Tabla4[Cantidad],Tabla4[Bien afectado],LISTAS!E79),"")</f>
        <v/>
      </c>
      <c r="G79" s="4" t="e">
        <f>+IF(SUMIFS(Tabla4[Estimado P y D],Tabla4[Bien afectado],LISTAS!E79)&gt;0,SUMIFS(Tabla4[Estimado P y D],Tabla4[Bien afectado],LISTAS!E79),"")</f>
        <v>#VALUE!</v>
      </c>
      <c r="H79" t="str" cm="1">
        <f t="array" ref="H79">IF(C79="Animales",+IFERROR(INDEX($D79:D$106,MATCH(0,INDEX(COUNTIF($H$7:H78,$D79:D$106),),)),""),"")</f>
        <v/>
      </c>
      <c r="I79" s="21" t="e">
        <f>+IF(SUMIFS(Tabla4[Estimado P y D],Tabla4[Bien afectado],LISTAS!H79)&gt;0,SUMIFS(Tabla4[Cantidad],Tabla4[Bien afectado],LISTAS!H79),"")</f>
        <v>#VALUE!</v>
      </c>
      <c r="L79" t="str" cm="1">
        <f t="array" ref="L79">IF(C79="Herramientas y equipos",+IFERROR(INDEX($D79:D$106,MATCH(0,INDEX(COUNTIF($L$7:L78,$D79:D$106),),)),""),"")</f>
        <v/>
      </c>
      <c r="N79" s="4" t="e">
        <f>+IF(SUMIFS(Tabla4[Estimado P y D],Tabla4[Bien afectado],LISTAS!L79)&gt;0,SUMIFS(Tabla4[Estimado P y D],Tabla4[Bien afectado],LISTAS!L79),"")</f>
        <v>#VALUE!</v>
      </c>
    </row>
    <row r="80" spans="3:14" x14ac:dyDescent="0.2">
      <c r="C80" t="str">
        <f>IF(D80&gt;0,VLOOKUP(D80,'2. Valoracion Comunitaria'!$A$13:C113,3,FALSE),"")</f>
        <v/>
      </c>
      <c r="E80" t="str" cm="1">
        <f t="array" ref="E80">IF(C80&gt;0,IF(C80="Cultivos",+IFERROR(INDEX(D80:$D$106,MATCH(0,INDEX(COUNTIF($E$7:E79,D80:$D$106),),)),""),""),"")</f>
        <v/>
      </c>
      <c r="F80" t="str">
        <f>+IF(SUMIFS(Tabla4[Cantidad],Tabla4[Bien afectado],LISTAS!E80)&gt;0,SUMIFS(Tabla4[Cantidad],Tabla4[Bien afectado],LISTAS!E80),"")</f>
        <v/>
      </c>
      <c r="G80" s="4" t="e">
        <f>+IF(SUMIFS(Tabla4[Estimado P y D],Tabla4[Bien afectado],LISTAS!E80)&gt;0,SUMIFS(Tabla4[Estimado P y D],Tabla4[Bien afectado],LISTAS!E80),"")</f>
        <v>#VALUE!</v>
      </c>
      <c r="H80" t="str" cm="1">
        <f t="array" ref="H80">IF(C80="Animales",+IFERROR(INDEX($D80:D$106,MATCH(0,INDEX(COUNTIF($H$7:H79,$D80:D$106),),)),""),"")</f>
        <v/>
      </c>
      <c r="I80" s="21" t="e">
        <f>+IF(SUMIFS(Tabla4[Estimado P y D],Tabla4[Bien afectado],LISTAS!H80)&gt;0,SUMIFS(Tabla4[Cantidad],Tabla4[Bien afectado],LISTAS!H80),"")</f>
        <v>#VALUE!</v>
      </c>
      <c r="L80" t="str" cm="1">
        <f t="array" ref="L80">IF(C80="Herramientas y equipos",+IFERROR(INDEX($D80:D$106,MATCH(0,INDEX(COUNTIF($L$7:L79,$D80:D$106),),)),""),"")</f>
        <v/>
      </c>
      <c r="N80" s="4" t="e">
        <f>+IF(SUMIFS(Tabla4[Estimado P y D],Tabla4[Bien afectado],LISTAS!L80)&gt;0,SUMIFS(Tabla4[Estimado P y D],Tabla4[Bien afectado],LISTAS!L80),"")</f>
        <v>#VALUE!</v>
      </c>
    </row>
    <row r="81" spans="3:14" x14ac:dyDescent="0.2">
      <c r="C81" t="str">
        <f>IF(D81&gt;0,VLOOKUP(D81,'2. Valoracion Comunitaria'!$A$13:C114,3,FALSE),"")</f>
        <v/>
      </c>
      <c r="E81" t="str" cm="1">
        <f t="array" ref="E81">IF(C81&gt;0,IF(C81="Cultivos",+IFERROR(INDEX(D81:$D$106,MATCH(0,INDEX(COUNTIF($E$7:E80,D81:$D$106),),)),""),""),"")</f>
        <v/>
      </c>
      <c r="F81" t="str">
        <f>+IF(SUMIFS(Tabla4[Cantidad],Tabla4[Bien afectado],LISTAS!E81)&gt;0,SUMIFS(Tabla4[Cantidad],Tabla4[Bien afectado],LISTAS!E81),"")</f>
        <v/>
      </c>
      <c r="G81" s="4" t="e">
        <f>+IF(SUMIFS(Tabla4[Estimado P y D],Tabla4[Bien afectado],LISTAS!E81)&gt;0,SUMIFS(Tabla4[Estimado P y D],Tabla4[Bien afectado],LISTAS!E81),"")</f>
        <v>#VALUE!</v>
      </c>
      <c r="H81" t="str" cm="1">
        <f t="array" ref="H81">IF(C81="Animales",+IFERROR(INDEX($D81:D$106,MATCH(0,INDEX(COUNTIF($H$7:H80,$D81:D$106),),)),""),"")</f>
        <v/>
      </c>
      <c r="I81" s="21" t="e">
        <f>+IF(SUMIFS(Tabla4[Estimado P y D],Tabla4[Bien afectado],LISTAS!H81)&gt;0,SUMIFS(Tabla4[Cantidad],Tabla4[Bien afectado],LISTAS!H81),"")</f>
        <v>#VALUE!</v>
      </c>
      <c r="L81" t="str" cm="1">
        <f t="array" ref="L81">IF(C81="Herramientas y equipos",+IFERROR(INDEX($D81:D$106,MATCH(0,INDEX(COUNTIF($L$7:L80,$D81:D$106),),)),""),"")</f>
        <v/>
      </c>
      <c r="N81" s="4" t="e">
        <f>+IF(SUMIFS(Tabla4[Estimado P y D],Tabla4[Bien afectado],LISTAS!L81)&gt;0,SUMIFS(Tabla4[Estimado P y D],Tabla4[Bien afectado],LISTAS!L81),"")</f>
        <v>#VALUE!</v>
      </c>
    </row>
    <row r="82" spans="3:14" x14ac:dyDescent="0.2">
      <c r="C82" t="str">
        <f>IF(D82&gt;0,VLOOKUP(D82,'2. Valoracion Comunitaria'!$A$13:C115,3,FALSE),"")</f>
        <v/>
      </c>
      <c r="E82" t="str" cm="1">
        <f t="array" ref="E82">IF(C82&gt;0,IF(C82="Cultivos",+IFERROR(INDEX(D82:$D$106,MATCH(0,INDEX(COUNTIF($E$7:E81,D82:$D$106),),)),""),""),"")</f>
        <v/>
      </c>
      <c r="F82" t="str">
        <f>+IF(SUMIFS(Tabla4[Cantidad],Tabla4[Bien afectado],LISTAS!E82)&gt;0,SUMIFS(Tabla4[Cantidad],Tabla4[Bien afectado],LISTAS!E82),"")</f>
        <v/>
      </c>
      <c r="G82" s="4" t="e">
        <f>+IF(SUMIFS(Tabla4[Estimado P y D],Tabla4[Bien afectado],LISTAS!E82)&gt;0,SUMIFS(Tabla4[Estimado P y D],Tabla4[Bien afectado],LISTAS!E82),"")</f>
        <v>#VALUE!</v>
      </c>
      <c r="H82" t="str" cm="1">
        <f t="array" ref="H82">IF(C82="Animales",+IFERROR(INDEX($D82:D$106,MATCH(0,INDEX(COUNTIF($H$7:H81,$D82:D$106),),)),""),"")</f>
        <v/>
      </c>
      <c r="I82" s="21" t="e">
        <f>+IF(SUMIFS(Tabla4[Estimado P y D],Tabla4[Bien afectado],LISTAS!H82)&gt;0,SUMIFS(Tabla4[Cantidad],Tabla4[Bien afectado],LISTAS!H82),"")</f>
        <v>#VALUE!</v>
      </c>
      <c r="L82" t="str" cm="1">
        <f t="array" ref="L82">IF(C82="Herramientas y equipos",+IFERROR(INDEX($D82:D$106,MATCH(0,INDEX(COUNTIF($L$7:L81,$D82:D$106),),)),""),"")</f>
        <v/>
      </c>
      <c r="N82" s="4" t="e">
        <f>+IF(SUMIFS(Tabla4[Estimado P y D],Tabla4[Bien afectado],LISTAS!L82)&gt;0,SUMIFS(Tabla4[Estimado P y D],Tabla4[Bien afectado],LISTAS!L82),"")</f>
        <v>#VALUE!</v>
      </c>
    </row>
    <row r="83" spans="3:14" x14ac:dyDescent="0.2">
      <c r="C83" t="str">
        <f>IF(D83&gt;0,VLOOKUP(D83,'2. Valoracion Comunitaria'!$A$13:C116,3,FALSE),"")</f>
        <v/>
      </c>
      <c r="E83" t="str" cm="1">
        <f t="array" ref="E83">IF(C83&gt;0,IF(C83="Cultivos",+IFERROR(INDEX(D83:$D$106,MATCH(0,INDEX(COUNTIF($E$7:E82,D83:$D$106),),)),""),""),"")</f>
        <v/>
      </c>
      <c r="F83" t="str">
        <f>+IF(SUMIFS(Tabla4[Cantidad],Tabla4[Bien afectado],LISTAS!E83)&gt;0,SUMIFS(Tabla4[Cantidad],Tabla4[Bien afectado],LISTAS!E83),"")</f>
        <v/>
      </c>
      <c r="G83" s="4" t="e">
        <f>+IF(SUMIFS(Tabla4[Estimado P y D],Tabla4[Bien afectado],LISTAS!E83)&gt;0,SUMIFS(Tabla4[Estimado P y D],Tabla4[Bien afectado],LISTAS!E83),"")</f>
        <v>#VALUE!</v>
      </c>
      <c r="H83" t="str" cm="1">
        <f t="array" ref="H83">IF(C83="Animales",+IFERROR(INDEX($D83:D$106,MATCH(0,INDEX(COUNTIF($H$7:H82,$D83:D$106),),)),""),"")</f>
        <v/>
      </c>
      <c r="I83" s="21" t="e">
        <f>+IF(SUMIFS(Tabla4[Estimado P y D],Tabla4[Bien afectado],LISTAS!H83)&gt;0,SUMIFS(Tabla4[Cantidad],Tabla4[Bien afectado],LISTAS!H83),"")</f>
        <v>#VALUE!</v>
      </c>
      <c r="L83" t="str" cm="1">
        <f t="array" ref="L83">IF(C83="Herramientas y equipos",+IFERROR(INDEX($D83:D$106,MATCH(0,INDEX(COUNTIF($L$7:L82,$D83:D$106),),)),""),"")</f>
        <v/>
      </c>
      <c r="N83" s="4" t="e">
        <f>+IF(SUMIFS(Tabla4[Estimado P y D],Tabla4[Bien afectado],LISTAS!L83)&gt;0,SUMIFS(Tabla4[Estimado P y D],Tabla4[Bien afectado],LISTAS!L83),"")</f>
        <v>#VALUE!</v>
      </c>
    </row>
    <row r="84" spans="3:14" x14ac:dyDescent="0.2">
      <c r="C84" t="str">
        <f>IF(D84&gt;0,VLOOKUP(D84,'2. Valoracion Comunitaria'!$A$13:C117,3,FALSE),"")</f>
        <v/>
      </c>
      <c r="E84" t="str" cm="1">
        <f t="array" ref="E84">IF(C84&gt;0,IF(C84="Cultivos",+IFERROR(INDEX(D84:$D$106,MATCH(0,INDEX(COUNTIF($E$7:E83,D84:$D$106),),)),""),""),"")</f>
        <v/>
      </c>
      <c r="F84" t="str">
        <f>+IF(SUMIFS(Tabla4[Cantidad],Tabla4[Bien afectado],LISTAS!E84)&gt;0,SUMIFS(Tabla4[Cantidad],Tabla4[Bien afectado],LISTAS!E84),"")</f>
        <v/>
      </c>
      <c r="G84" s="4" t="e">
        <f>+IF(SUMIFS(Tabla4[Estimado P y D],Tabla4[Bien afectado],LISTAS!E84)&gt;0,SUMIFS(Tabla4[Estimado P y D],Tabla4[Bien afectado],LISTAS!E84),"")</f>
        <v>#VALUE!</v>
      </c>
      <c r="H84" t="str" cm="1">
        <f t="array" ref="H84">IF(C84="Animales",+IFERROR(INDEX($D84:D$106,MATCH(0,INDEX(COUNTIF($H$7:H83,$D84:D$106),),)),""),"")</f>
        <v/>
      </c>
      <c r="I84" s="21" t="e">
        <f>+IF(SUMIFS(Tabla4[Estimado P y D],Tabla4[Bien afectado],LISTAS!H84)&gt;0,SUMIFS(Tabla4[Cantidad],Tabla4[Bien afectado],LISTAS!H84),"")</f>
        <v>#VALUE!</v>
      </c>
      <c r="L84" t="str" cm="1">
        <f t="array" ref="L84">IF(C84="Herramientas y equipos",+IFERROR(INDEX($D84:D$106,MATCH(0,INDEX(COUNTIF($L$7:L83,$D84:D$106),),)),""),"")</f>
        <v/>
      </c>
      <c r="N84" s="4" t="e">
        <f>+IF(SUMIFS(Tabla4[Estimado P y D],Tabla4[Bien afectado],LISTAS!L84)&gt;0,SUMIFS(Tabla4[Estimado P y D],Tabla4[Bien afectado],LISTAS!L84),"")</f>
        <v>#VALUE!</v>
      </c>
    </row>
    <row r="85" spans="3:14" x14ac:dyDescent="0.2">
      <c r="C85" t="str">
        <f>IF(D85&gt;0,VLOOKUP(D85,'2. Valoracion Comunitaria'!$A$13:C118,3,FALSE),"")</f>
        <v/>
      </c>
      <c r="E85" t="str" cm="1">
        <f t="array" ref="E85">IF(C85&gt;0,IF(C85="Cultivos",+IFERROR(INDEX(D85:$D$106,MATCH(0,INDEX(COUNTIF($E$7:E84,D85:$D$106),),)),""),""),"")</f>
        <v/>
      </c>
      <c r="F85" t="str">
        <f>+IF(SUMIFS(Tabla4[Cantidad],Tabla4[Bien afectado],LISTAS!E85)&gt;0,SUMIFS(Tabla4[Cantidad],Tabla4[Bien afectado],LISTAS!E85),"")</f>
        <v/>
      </c>
      <c r="G85" s="4" t="e">
        <f>+IF(SUMIFS(Tabla4[Estimado P y D],Tabla4[Bien afectado],LISTAS!E85)&gt;0,SUMIFS(Tabla4[Estimado P y D],Tabla4[Bien afectado],LISTAS!E85),"")</f>
        <v>#VALUE!</v>
      </c>
      <c r="H85" t="str" cm="1">
        <f t="array" ref="H85">IF(C85="Animales",+IFERROR(INDEX($D85:D$106,MATCH(0,INDEX(COUNTIF($H$7:H84,$D85:D$106),),)),""),"")</f>
        <v/>
      </c>
      <c r="I85" s="21" t="e">
        <f>+IF(SUMIFS(Tabla4[Estimado P y D],Tabla4[Bien afectado],LISTAS!H85)&gt;0,SUMIFS(Tabla4[Cantidad],Tabla4[Bien afectado],LISTAS!H85),"")</f>
        <v>#VALUE!</v>
      </c>
      <c r="L85" t="str" cm="1">
        <f t="array" ref="L85">IF(C85="Herramientas y equipos",+IFERROR(INDEX($D85:D$106,MATCH(0,INDEX(COUNTIF($L$7:L84,$D85:D$106),),)),""),"")</f>
        <v/>
      </c>
      <c r="N85" s="4" t="e">
        <f>+IF(SUMIFS(Tabla4[Estimado P y D],Tabla4[Bien afectado],LISTAS!L85)&gt;0,SUMIFS(Tabla4[Estimado P y D],Tabla4[Bien afectado],LISTAS!L85),"")</f>
        <v>#VALUE!</v>
      </c>
    </row>
    <row r="86" spans="3:14" x14ac:dyDescent="0.2">
      <c r="C86" t="str">
        <f>IF(D86&gt;0,VLOOKUP(D86,'2. Valoracion Comunitaria'!$A$13:C119,3,FALSE),"")</f>
        <v/>
      </c>
      <c r="E86" t="str" cm="1">
        <f t="array" ref="E86">IF(C86&gt;0,IF(C86="Cultivos",+IFERROR(INDEX(D86:$D$106,MATCH(0,INDEX(COUNTIF($E$7:E85,D86:$D$106),),)),""),""),"")</f>
        <v/>
      </c>
      <c r="F86" t="str">
        <f>+IF(SUMIFS(Tabla4[Cantidad],Tabla4[Bien afectado],LISTAS!E86)&gt;0,SUMIFS(Tabla4[Cantidad],Tabla4[Bien afectado],LISTAS!E86),"")</f>
        <v/>
      </c>
      <c r="G86" s="4" t="e">
        <f>+IF(SUMIFS(Tabla4[Estimado P y D],Tabla4[Bien afectado],LISTAS!E86)&gt;0,SUMIFS(Tabla4[Estimado P y D],Tabla4[Bien afectado],LISTAS!E86),"")</f>
        <v>#VALUE!</v>
      </c>
      <c r="H86" t="str" cm="1">
        <f t="array" ref="H86">IF(C86="Animales",+IFERROR(INDEX($D86:D$106,MATCH(0,INDEX(COUNTIF($H$7:H85,$D86:D$106),),)),""),"")</f>
        <v/>
      </c>
      <c r="I86" s="21" t="e">
        <f>+IF(SUMIFS(Tabla4[Estimado P y D],Tabla4[Bien afectado],LISTAS!H86)&gt;0,SUMIFS(Tabla4[Cantidad],Tabla4[Bien afectado],LISTAS!H86),"")</f>
        <v>#VALUE!</v>
      </c>
      <c r="L86" t="str" cm="1">
        <f t="array" ref="L86">IF(C86="Herramientas y equipos",+IFERROR(INDEX($D86:D$106,MATCH(0,INDEX(COUNTIF($L$7:L85,$D86:D$106),),)),""),"")</f>
        <v/>
      </c>
      <c r="N86" s="4" t="e">
        <f>+IF(SUMIFS(Tabla4[Estimado P y D],Tabla4[Bien afectado],LISTAS!L86)&gt;0,SUMIFS(Tabla4[Estimado P y D],Tabla4[Bien afectado],LISTAS!L86),"")</f>
        <v>#VALUE!</v>
      </c>
    </row>
    <row r="87" spans="3:14" x14ac:dyDescent="0.2">
      <c r="C87" t="str">
        <f>IF(D87&gt;0,VLOOKUP(D87,'2. Valoracion Comunitaria'!$A$13:C120,3,FALSE),"")</f>
        <v/>
      </c>
      <c r="E87" t="str" cm="1">
        <f t="array" ref="E87">IF(C87&gt;0,IF(C87="Cultivos",+IFERROR(INDEX(D87:$D$106,MATCH(0,INDEX(COUNTIF($E$7:E86,D87:$D$106),),)),""),""),"")</f>
        <v/>
      </c>
      <c r="F87" t="str">
        <f>+IF(SUMIFS(Tabla4[Cantidad],Tabla4[Bien afectado],LISTAS!E87)&gt;0,SUMIFS(Tabla4[Cantidad],Tabla4[Bien afectado],LISTAS!E87),"")</f>
        <v/>
      </c>
      <c r="G87" s="4" t="e">
        <f>+IF(SUMIFS(Tabla4[Estimado P y D],Tabla4[Bien afectado],LISTAS!E87)&gt;0,SUMIFS(Tabla4[Estimado P y D],Tabla4[Bien afectado],LISTAS!E87),"")</f>
        <v>#VALUE!</v>
      </c>
      <c r="H87" t="str" cm="1">
        <f t="array" ref="H87">IF(C87="Animales",+IFERROR(INDEX($D87:D$106,MATCH(0,INDEX(COUNTIF($H$7:H86,$D87:D$106),),)),""),"")</f>
        <v/>
      </c>
      <c r="I87" s="21" t="e">
        <f>+IF(SUMIFS(Tabla4[Estimado P y D],Tabla4[Bien afectado],LISTAS!H87)&gt;0,SUMIFS(Tabla4[Cantidad],Tabla4[Bien afectado],LISTAS!H87),"")</f>
        <v>#VALUE!</v>
      </c>
      <c r="L87" t="str" cm="1">
        <f t="array" ref="L87">IF(C87="Herramientas y equipos",+IFERROR(INDEX($D87:D$106,MATCH(0,INDEX(COUNTIF($L$7:L86,$D87:D$106),),)),""),"")</f>
        <v/>
      </c>
      <c r="N87" s="4" t="e">
        <f>+IF(SUMIFS(Tabla4[Estimado P y D],Tabla4[Bien afectado],LISTAS!L87)&gt;0,SUMIFS(Tabla4[Estimado P y D],Tabla4[Bien afectado],LISTAS!L87),"")</f>
        <v>#VALUE!</v>
      </c>
    </row>
    <row r="88" spans="3:14" x14ac:dyDescent="0.2">
      <c r="C88" t="str">
        <f>IF(D88&gt;0,VLOOKUP(D88,'2. Valoracion Comunitaria'!$A$13:C121,3,FALSE),"")</f>
        <v/>
      </c>
      <c r="E88" t="str" cm="1">
        <f t="array" ref="E88">IF(C88&gt;0,IF(C88="Cultivos",+IFERROR(INDEX(D88:$D$106,MATCH(0,INDEX(COUNTIF($E$7:E87,D88:$D$106),),)),""),""),"")</f>
        <v/>
      </c>
      <c r="F88" t="str">
        <f>+IF(SUMIFS(Tabla4[Cantidad],Tabla4[Bien afectado],LISTAS!E88)&gt;0,SUMIFS(Tabla4[Cantidad],Tabla4[Bien afectado],LISTAS!E88),"")</f>
        <v/>
      </c>
      <c r="G88" s="4" t="e">
        <f>+IF(SUMIFS(Tabla4[Estimado P y D],Tabla4[Bien afectado],LISTAS!E88)&gt;0,SUMIFS(Tabla4[Estimado P y D],Tabla4[Bien afectado],LISTAS!E88),"")</f>
        <v>#VALUE!</v>
      </c>
      <c r="H88" t="str" cm="1">
        <f t="array" ref="H88">IF(C88="Animales",+IFERROR(INDEX($D88:D$106,MATCH(0,INDEX(COUNTIF($H$7:H87,$D88:D$106),),)),""),"")</f>
        <v/>
      </c>
      <c r="I88" s="21" t="e">
        <f>+IF(SUMIFS(Tabla4[Estimado P y D],Tabla4[Bien afectado],LISTAS!H88)&gt;0,SUMIFS(Tabla4[Cantidad],Tabla4[Bien afectado],LISTAS!H88),"")</f>
        <v>#VALUE!</v>
      </c>
      <c r="L88" t="str" cm="1">
        <f t="array" ref="L88">IF(C88="Herramientas y equipos",+IFERROR(INDEX($D88:D$106,MATCH(0,INDEX(COUNTIF($L$7:L87,$D88:D$106),),)),""),"")</f>
        <v/>
      </c>
      <c r="N88" s="4" t="e">
        <f>+IF(SUMIFS(Tabla4[Estimado P y D],Tabla4[Bien afectado],LISTAS!L88)&gt;0,SUMIFS(Tabla4[Estimado P y D],Tabla4[Bien afectado],LISTAS!L88),"")</f>
        <v>#VALUE!</v>
      </c>
    </row>
    <row r="89" spans="3:14" x14ac:dyDescent="0.2">
      <c r="C89" t="str">
        <f>IF(D89&gt;0,VLOOKUP(D89,'2. Valoracion Comunitaria'!$A$13:C122,3,FALSE),"")</f>
        <v/>
      </c>
      <c r="E89" t="str" cm="1">
        <f t="array" ref="E89">IF(C89&gt;0,IF(C89="Cultivos",+IFERROR(INDEX(D89:$D$106,MATCH(0,INDEX(COUNTIF($E$7:E88,D89:$D$106),),)),""),""),"")</f>
        <v/>
      </c>
      <c r="F89" t="str">
        <f>+IF(SUMIFS(Tabla4[Cantidad],Tabla4[Bien afectado],LISTAS!E89)&gt;0,SUMIFS(Tabla4[Cantidad],Tabla4[Bien afectado],LISTAS!E89),"")</f>
        <v/>
      </c>
      <c r="G89" s="4" t="e">
        <f>+IF(SUMIFS(Tabla4[Estimado P y D],Tabla4[Bien afectado],LISTAS!E89)&gt;0,SUMIFS(Tabla4[Estimado P y D],Tabla4[Bien afectado],LISTAS!E89),"")</f>
        <v>#VALUE!</v>
      </c>
      <c r="H89" t="str" cm="1">
        <f t="array" ref="H89">IF(C89="Animales",+IFERROR(INDEX($D89:D$106,MATCH(0,INDEX(COUNTIF($H$7:H88,$D89:D$106),),)),""),"")</f>
        <v/>
      </c>
      <c r="I89" s="21" t="e">
        <f>+IF(SUMIFS(Tabla4[Estimado P y D],Tabla4[Bien afectado],LISTAS!H89)&gt;0,SUMIFS(Tabla4[Cantidad],Tabla4[Bien afectado],LISTAS!H89),"")</f>
        <v>#VALUE!</v>
      </c>
      <c r="L89" t="str" cm="1">
        <f t="array" ref="L89">IF(C89="Herramientas y equipos",+IFERROR(INDEX($D89:D$106,MATCH(0,INDEX(COUNTIF($L$7:L88,$D89:D$106),),)),""),"")</f>
        <v/>
      </c>
      <c r="N89" s="4" t="e">
        <f>+IF(SUMIFS(Tabla4[Estimado P y D],Tabla4[Bien afectado],LISTAS!L89)&gt;0,SUMIFS(Tabla4[Estimado P y D],Tabla4[Bien afectado],LISTAS!L89),"")</f>
        <v>#VALUE!</v>
      </c>
    </row>
    <row r="90" spans="3:14" x14ac:dyDescent="0.2">
      <c r="C90" t="str">
        <f>IF(D90&gt;0,VLOOKUP(D90,'2. Valoracion Comunitaria'!$A$13:C123,3,FALSE),"")</f>
        <v/>
      </c>
      <c r="E90" t="str" cm="1">
        <f t="array" ref="E90">IF(C90&gt;0,IF(C90="Cultivos",+IFERROR(INDEX(D90:$D$106,MATCH(0,INDEX(COUNTIF($E$7:E89,D90:$D$106),),)),""),""),"")</f>
        <v/>
      </c>
      <c r="F90" t="str">
        <f>+IF(SUMIFS(Tabla4[Cantidad],Tabla4[Bien afectado],LISTAS!E90)&gt;0,SUMIFS(Tabla4[Cantidad],Tabla4[Bien afectado],LISTAS!E90),"")</f>
        <v/>
      </c>
      <c r="G90" s="4" t="e">
        <f>+IF(SUMIFS(Tabla4[Estimado P y D],Tabla4[Bien afectado],LISTAS!E90)&gt;0,SUMIFS(Tabla4[Estimado P y D],Tabla4[Bien afectado],LISTAS!E90),"")</f>
        <v>#VALUE!</v>
      </c>
      <c r="H90" t="str" cm="1">
        <f t="array" ref="H90">IF(C90="Animales",+IFERROR(INDEX($D90:D$106,MATCH(0,INDEX(COUNTIF($H$7:H89,$D90:D$106),),)),""),"")</f>
        <v/>
      </c>
      <c r="I90" s="21" t="e">
        <f>+IF(SUMIFS(Tabla4[Estimado P y D],Tabla4[Bien afectado],LISTAS!H90)&gt;0,SUMIFS(Tabla4[Cantidad],Tabla4[Bien afectado],LISTAS!H90),"")</f>
        <v>#VALUE!</v>
      </c>
      <c r="L90" t="str" cm="1">
        <f t="array" ref="L90">IF(C90="Herramientas y equipos",+IFERROR(INDEX($D90:D$106,MATCH(0,INDEX(COUNTIF($L$7:L89,$D90:D$106),),)),""),"")</f>
        <v/>
      </c>
      <c r="N90" s="4" t="e">
        <f>+IF(SUMIFS(Tabla4[Estimado P y D],Tabla4[Bien afectado],LISTAS!L90)&gt;0,SUMIFS(Tabla4[Estimado P y D],Tabla4[Bien afectado],LISTAS!L90),"")</f>
        <v>#VALUE!</v>
      </c>
    </row>
    <row r="91" spans="3:14" x14ac:dyDescent="0.2">
      <c r="C91" t="str">
        <f>IF(D91&gt;0,VLOOKUP(D91,'2. Valoracion Comunitaria'!$A$13:C124,3,FALSE),"")</f>
        <v/>
      </c>
      <c r="E91" t="str" cm="1">
        <f t="array" ref="E91">IF(C91&gt;0,IF(C91="Cultivos",+IFERROR(INDEX(D91:$D$106,MATCH(0,INDEX(COUNTIF($E$7:E90,D91:$D$106),),)),""),""),"")</f>
        <v/>
      </c>
      <c r="F91" t="str">
        <f>+IF(SUMIFS(Tabla4[Cantidad],Tabla4[Bien afectado],LISTAS!E91)&gt;0,SUMIFS(Tabla4[Cantidad],Tabla4[Bien afectado],LISTAS!E91),"")</f>
        <v/>
      </c>
      <c r="G91" s="4" t="e">
        <f>+IF(SUMIFS(Tabla4[Estimado P y D],Tabla4[Bien afectado],LISTAS!E91)&gt;0,SUMIFS(Tabla4[Estimado P y D],Tabla4[Bien afectado],LISTAS!E91),"")</f>
        <v>#VALUE!</v>
      </c>
      <c r="H91" t="str" cm="1">
        <f t="array" ref="H91">IF(C91="Animales",+IFERROR(INDEX($D91:D$106,MATCH(0,INDEX(COUNTIF($H$7:H90,$D91:D$106),),)),""),"")</f>
        <v/>
      </c>
      <c r="I91" s="21" t="e">
        <f>+IF(SUMIFS(Tabla4[Estimado P y D],Tabla4[Bien afectado],LISTAS!H91)&gt;0,SUMIFS(Tabla4[Cantidad],Tabla4[Bien afectado],LISTAS!H91),"")</f>
        <v>#VALUE!</v>
      </c>
      <c r="L91" t="str" cm="1">
        <f t="array" ref="L91">IF(C91="Herramientas y equipos",+IFERROR(INDEX($D91:D$106,MATCH(0,INDEX(COUNTIF($L$7:L90,$D91:D$106),),)),""),"")</f>
        <v/>
      </c>
      <c r="N91" s="4" t="e">
        <f>+IF(SUMIFS(Tabla4[Estimado P y D],Tabla4[Bien afectado],LISTAS!L91)&gt;0,SUMIFS(Tabla4[Estimado P y D],Tabla4[Bien afectado],LISTAS!L91),"")</f>
        <v>#VALUE!</v>
      </c>
    </row>
    <row r="92" spans="3:14" x14ac:dyDescent="0.2">
      <c r="C92" t="str">
        <f>IF(D92&gt;0,VLOOKUP(D92,'2. Valoracion Comunitaria'!$A$13:C125,3,FALSE),"")</f>
        <v/>
      </c>
      <c r="E92" t="str" cm="1">
        <f t="array" ref="E92">IF(C92&gt;0,IF(C92="Cultivos",+IFERROR(INDEX(D92:$D$106,MATCH(0,INDEX(COUNTIF($E$7:E91,D92:$D$106),),)),""),""),"")</f>
        <v/>
      </c>
      <c r="F92" t="str">
        <f>+IF(SUMIFS(Tabla4[Cantidad],Tabla4[Bien afectado],LISTAS!E92)&gt;0,SUMIFS(Tabla4[Cantidad],Tabla4[Bien afectado],LISTAS!E92),"")</f>
        <v/>
      </c>
      <c r="G92" s="4" t="e">
        <f>+IF(SUMIFS(Tabla4[Estimado P y D],Tabla4[Bien afectado],LISTAS!E92)&gt;0,SUMIFS(Tabla4[Estimado P y D],Tabla4[Bien afectado],LISTAS!E92),"")</f>
        <v>#VALUE!</v>
      </c>
      <c r="H92" t="str" cm="1">
        <f t="array" ref="H92">IF(C92="Animales",+IFERROR(INDEX($D92:D$106,MATCH(0,INDEX(COUNTIF($H$7:H91,$D92:D$106),),)),""),"")</f>
        <v/>
      </c>
      <c r="I92" s="21" t="e">
        <f>+IF(SUMIFS(Tabla4[Estimado P y D],Tabla4[Bien afectado],LISTAS!H92)&gt;0,SUMIFS(Tabla4[Cantidad],Tabla4[Bien afectado],LISTAS!H92),"")</f>
        <v>#VALUE!</v>
      </c>
      <c r="L92" t="str" cm="1">
        <f t="array" ref="L92">IF(C92="Herramientas y equipos",+IFERROR(INDEX($D92:D$106,MATCH(0,INDEX(COUNTIF($L$7:L91,$D92:D$106),),)),""),"")</f>
        <v/>
      </c>
      <c r="N92" s="4" t="e">
        <f>+IF(SUMIFS(Tabla4[Estimado P y D],Tabla4[Bien afectado],LISTAS!L92)&gt;0,SUMIFS(Tabla4[Estimado P y D],Tabla4[Bien afectado],LISTAS!L92),"")</f>
        <v>#VALUE!</v>
      </c>
    </row>
    <row r="93" spans="3:14" x14ac:dyDescent="0.2">
      <c r="C93" t="str">
        <f>IF(D93&gt;0,VLOOKUP(D93,'2. Valoracion Comunitaria'!$A$13:C126,3,FALSE),"")</f>
        <v/>
      </c>
      <c r="E93" t="str" cm="1">
        <f t="array" ref="E93">IF(C93&gt;0,IF(C93="Cultivos",+IFERROR(INDEX(D93:$D$106,MATCH(0,INDEX(COUNTIF($E$7:E92,D93:$D$106),),)),""),""),"")</f>
        <v/>
      </c>
      <c r="F93" t="str">
        <f>+IF(SUMIFS(Tabla4[Cantidad],Tabla4[Bien afectado],LISTAS!E93)&gt;0,SUMIFS(Tabla4[Cantidad],Tabla4[Bien afectado],LISTAS!E93),"")</f>
        <v/>
      </c>
      <c r="G93" s="4" t="e">
        <f>+IF(SUMIFS(Tabla4[Estimado P y D],Tabla4[Bien afectado],LISTAS!E93)&gt;0,SUMIFS(Tabla4[Estimado P y D],Tabla4[Bien afectado],LISTAS!E93),"")</f>
        <v>#VALUE!</v>
      </c>
      <c r="H93" t="str" cm="1">
        <f t="array" ref="H93">IF(C93="Animales",+IFERROR(INDEX($D93:D$106,MATCH(0,INDEX(COUNTIF($H$7:H92,$D93:D$106),),)),""),"")</f>
        <v/>
      </c>
      <c r="I93" s="21" t="e">
        <f>+IF(SUMIFS(Tabla4[Estimado P y D],Tabla4[Bien afectado],LISTAS!H93)&gt;0,SUMIFS(Tabla4[Cantidad],Tabla4[Bien afectado],LISTAS!H93),"")</f>
        <v>#VALUE!</v>
      </c>
      <c r="L93" t="str" cm="1">
        <f t="array" ref="L93">IF(C93="Herramientas y equipos",+IFERROR(INDEX($D93:D$106,MATCH(0,INDEX(COUNTIF($L$7:L92,$D93:D$106),),)),""),"")</f>
        <v/>
      </c>
      <c r="N93" s="4" t="e">
        <f>+IF(SUMIFS(Tabla4[Estimado P y D],Tabla4[Bien afectado],LISTAS!L93)&gt;0,SUMIFS(Tabla4[Estimado P y D],Tabla4[Bien afectado],LISTAS!L93),"")</f>
        <v>#VALUE!</v>
      </c>
    </row>
    <row r="94" spans="3:14" x14ac:dyDescent="0.2">
      <c r="C94" t="str">
        <f>IF(D94&gt;0,VLOOKUP(D94,'2. Valoracion Comunitaria'!$A$13:C127,3,FALSE),"")</f>
        <v/>
      </c>
      <c r="E94" t="str" cm="1">
        <f t="array" ref="E94">IF(C94&gt;0,IF(C94="Cultivos",+IFERROR(INDEX(D94:$D$106,MATCH(0,INDEX(COUNTIF($E$7:E93,D94:$D$106),),)),""),""),"")</f>
        <v/>
      </c>
      <c r="F94" t="str">
        <f>+IF(SUMIFS(Tabla4[Cantidad],Tabla4[Bien afectado],LISTAS!E94)&gt;0,SUMIFS(Tabla4[Cantidad],Tabla4[Bien afectado],LISTAS!E94),"")</f>
        <v/>
      </c>
      <c r="G94" s="4" t="e">
        <f>+IF(SUMIFS(Tabla4[Estimado P y D],Tabla4[Bien afectado],LISTAS!E94)&gt;0,SUMIFS(Tabla4[Estimado P y D],Tabla4[Bien afectado],LISTAS!E94),"")</f>
        <v>#VALUE!</v>
      </c>
      <c r="H94" t="str" cm="1">
        <f t="array" ref="H94">IF(C94="Animales",+IFERROR(INDEX($D94:D$106,MATCH(0,INDEX(COUNTIF($H$7:H93,$D94:D$106),),)),""),"")</f>
        <v/>
      </c>
      <c r="I94" s="21" t="e">
        <f>+IF(SUMIFS(Tabla4[Estimado P y D],Tabla4[Bien afectado],LISTAS!H94)&gt;0,SUMIFS(Tabla4[Cantidad],Tabla4[Bien afectado],LISTAS!H94),"")</f>
        <v>#VALUE!</v>
      </c>
      <c r="L94" t="str" cm="1">
        <f t="array" ref="L94">IF(C94="Herramientas y equipos",+IFERROR(INDEX($D94:D$106,MATCH(0,INDEX(COUNTIF($L$7:L93,$D94:D$106),),)),""),"")</f>
        <v/>
      </c>
      <c r="N94" s="4" t="e">
        <f>+IF(SUMIFS(Tabla4[Estimado P y D],Tabla4[Bien afectado],LISTAS!L94)&gt;0,SUMIFS(Tabla4[Estimado P y D],Tabla4[Bien afectado],LISTAS!L94),"")</f>
        <v>#VALUE!</v>
      </c>
    </row>
    <row r="95" spans="3:14" x14ac:dyDescent="0.2">
      <c r="C95" t="str">
        <f>IF(D95&gt;0,VLOOKUP(D95,'2. Valoracion Comunitaria'!$A$13:C128,3,FALSE),"")</f>
        <v/>
      </c>
      <c r="E95" t="str" cm="1">
        <f t="array" ref="E95">IF(C95&gt;0,IF(C95="Cultivos",+IFERROR(INDEX(D95:$D$106,MATCH(0,INDEX(COUNTIF($E$7:E94,D95:$D$106),),)),""),""),"")</f>
        <v/>
      </c>
      <c r="F95" t="str">
        <f>+IF(SUMIFS(Tabla4[Cantidad],Tabla4[Bien afectado],LISTAS!E95)&gt;0,SUMIFS(Tabla4[Cantidad],Tabla4[Bien afectado],LISTAS!E95),"")</f>
        <v/>
      </c>
      <c r="G95" s="4" t="e">
        <f>+IF(SUMIFS(Tabla4[Estimado P y D],Tabla4[Bien afectado],LISTAS!E95)&gt;0,SUMIFS(Tabla4[Estimado P y D],Tabla4[Bien afectado],LISTAS!E95),"")</f>
        <v>#VALUE!</v>
      </c>
      <c r="H95" t="str" cm="1">
        <f t="array" ref="H95">IF(C95="Animales",+IFERROR(INDEX($D95:D$106,MATCH(0,INDEX(COUNTIF($H$7:H94,$D95:D$106),),)),""),"")</f>
        <v/>
      </c>
      <c r="I95" s="21" t="e">
        <f>+IF(SUMIFS(Tabla4[Estimado P y D],Tabla4[Bien afectado],LISTAS!H95)&gt;0,SUMIFS(Tabla4[Cantidad],Tabla4[Bien afectado],LISTAS!H95),"")</f>
        <v>#VALUE!</v>
      </c>
      <c r="L95" t="str" cm="1">
        <f t="array" ref="L95">IF(C95="Herramientas y equipos",+IFERROR(INDEX($D95:D$106,MATCH(0,INDEX(COUNTIF($L$7:L94,$D95:D$106),),)),""),"")</f>
        <v/>
      </c>
      <c r="N95" s="4" t="e">
        <f>+IF(SUMIFS(Tabla4[Estimado P y D],Tabla4[Bien afectado],LISTAS!L95)&gt;0,SUMIFS(Tabla4[Estimado P y D],Tabla4[Bien afectado],LISTAS!L95),"")</f>
        <v>#VALUE!</v>
      </c>
    </row>
    <row r="96" spans="3:14" x14ac:dyDescent="0.2">
      <c r="C96" t="str">
        <f>IF(D96&gt;0,VLOOKUP(D96,'2. Valoracion Comunitaria'!$A$13:C129,3,FALSE),"")</f>
        <v/>
      </c>
      <c r="E96" t="str" cm="1">
        <f t="array" ref="E96">IF(C96&gt;0,IF(C96="Cultivos",+IFERROR(INDEX(D96:$D$106,MATCH(0,INDEX(COUNTIF($E$7:E95,D96:$D$106),),)),""),""),"")</f>
        <v/>
      </c>
      <c r="F96" t="str">
        <f>+IF(SUMIFS(Tabla4[Cantidad],Tabla4[Bien afectado],LISTAS!E96)&gt;0,SUMIFS(Tabla4[Cantidad],Tabla4[Bien afectado],LISTAS!E96),"")</f>
        <v/>
      </c>
      <c r="G96" s="4" t="e">
        <f>+IF(SUMIFS(Tabla4[Estimado P y D],Tabla4[Bien afectado],LISTAS!E96)&gt;0,SUMIFS(Tabla4[Estimado P y D],Tabla4[Bien afectado],LISTAS!E96),"")</f>
        <v>#VALUE!</v>
      </c>
      <c r="H96" t="str" cm="1">
        <f t="array" ref="H96">IF(C96="Animales",+IFERROR(INDEX($D96:D$106,MATCH(0,INDEX(COUNTIF($H$7:H95,$D96:D$106),),)),""),"")</f>
        <v/>
      </c>
      <c r="I96" s="21" t="e">
        <f>+IF(SUMIFS(Tabla4[Estimado P y D],Tabla4[Bien afectado],LISTAS!H96)&gt;0,SUMIFS(Tabla4[Cantidad],Tabla4[Bien afectado],LISTAS!H96),"")</f>
        <v>#VALUE!</v>
      </c>
      <c r="L96" t="str" cm="1">
        <f t="array" ref="L96">IF(C96="Herramientas y equipos",+IFERROR(INDEX($D96:D$106,MATCH(0,INDEX(COUNTIF($L$7:L95,$D96:D$106),),)),""),"")</f>
        <v/>
      </c>
      <c r="N96" s="4" t="e">
        <f>+IF(SUMIFS(Tabla4[Estimado P y D],Tabla4[Bien afectado],LISTAS!L96)&gt;0,SUMIFS(Tabla4[Estimado P y D],Tabla4[Bien afectado],LISTAS!L96),"")</f>
        <v>#VALUE!</v>
      </c>
    </row>
    <row r="97" spans="3:14" x14ac:dyDescent="0.2">
      <c r="C97" t="str">
        <f>IF(D97&gt;0,VLOOKUP(D97,'2. Valoracion Comunitaria'!$A$13:C130,3,FALSE),"")</f>
        <v/>
      </c>
      <c r="E97" t="str" cm="1">
        <f t="array" ref="E97">IF(C97&gt;0,IF(C97="Cultivos",+IFERROR(INDEX(D97:$D$106,MATCH(0,INDEX(COUNTIF($E$7:E96,D97:$D$106),),)),""),""),"")</f>
        <v/>
      </c>
      <c r="F97" t="str">
        <f>+IF(SUMIFS(Tabla4[Cantidad],Tabla4[Bien afectado],LISTAS!E97)&gt;0,SUMIFS(Tabla4[Cantidad],Tabla4[Bien afectado],LISTAS!E97),"")</f>
        <v/>
      </c>
      <c r="G97" s="4" t="e">
        <f>+IF(SUMIFS(Tabla4[Estimado P y D],Tabla4[Bien afectado],LISTAS!E97)&gt;0,SUMIFS(Tabla4[Estimado P y D],Tabla4[Bien afectado],LISTAS!E97),"")</f>
        <v>#VALUE!</v>
      </c>
      <c r="H97" t="str" cm="1">
        <f t="array" ref="H97">IF(C97="Animales",+IFERROR(INDEX($D97:D$106,MATCH(0,INDEX(COUNTIF($H$7:H96,$D97:D$106),),)),""),"")</f>
        <v/>
      </c>
      <c r="I97" s="21" t="e">
        <f>+IF(SUMIFS(Tabla4[Estimado P y D],Tabla4[Bien afectado],LISTAS!H97)&gt;0,SUMIFS(Tabla4[Cantidad],Tabla4[Bien afectado],LISTAS!H97),"")</f>
        <v>#VALUE!</v>
      </c>
      <c r="L97" t="str" cm="1">
        <f t="array" ref="L97">IF(C97="Herramientas y equipos",+IFERROR(INDEX($D97:D$106,MATCH(0,INDEX(COUNTIF($L$7:L96,$D97:D$106),),)),""),"")</f>
        <v/>
      </c>
      <c r="N97" s="4" t="e">
        <f>+IF(SUMIFS(Tabla4[Estimado P y D],Tabla4[Bien afectado],LISTAS!L97)&gt;0,SUMIFS(Tabla4[Estimado P y D],Tabla4[Bien afectado],LISTAS!L97),"")</f>
        <v>#VALUE!</v>
      </c>
    </row>
    <row r="98" spans="3:14" x14ac:dyDescent="0.2">
      <c r="C98" t="str">
        <f>IF(D98&gt;0,VLOOKUP(D98,'2. Valoracion Comunitaria'!$A$13:C131,3,FALSE),"")</f>
        <v/>
      </c>
      <c r="E98" t="str" cm="1">
        <f t="array" ref="E98">IF(C98&gt;0,IF(C98="Cultivos",+IFERROR(INDEX(D98:$D$106,MATCH(0,INDEX(COUNTIF($E$7:E97,D98:$D$106),),)),""),""),"")</f>
        <v/>
      </c>
      <c r="F98" t="str">
        <f>+IF(SUMIFS(Tabla4[Cantidad],Tabla4[Bien afectado],LISTAS!E98)&gt;0,SUMIFS(Tabla4[Cantidad],Tabla4[Bien afectado],LISTAS!E98),"")</f>
        <v/>
      </c>
      <c r="G98" s="4" t="e">
        <f>+IF(SUMIFS(Tabla4[Estimado P y D],Tabla4[Bien afectado],LISTAS!E98)&gt;0,SUMIFS(Tabla4[Estimado P y D],Tabla4[Bien afectado],LISTAS!E98),"")</f>
        <v>#VALUE!</v>
      </c>
      <c r="H98" t="str" cm="1">
        <f t="array" ref="H98">IF(C98="Animales",+IFERROR(INDEX($D98:D$106,MATCH(0,INDEX(COUNTIF($H$7:H97,$D98:D$106),),)),""),"")</f>
        <v/>
      </c>
      <c r="I98" s="21" t="e">
        <f>+IF(SUMIFS(Tabla4[Estimado P y D],Tabla4[Bien afectado],LISTAS!H98)&gt;0,SUMIFS(Tabla4[Cantidad],Tabla4[Bien afectado],LISTAS!H98),"")</f>
        <v>#VALUE!</v>
      </c>
      <c r="L98" t="str" cm="1">
        <f t="array" ref="L98">IF(C98="Herramientas y equipos",+IFERROR(INDEX($D98:D$106,MATCH(0,INDEX(COUNTIF($L$7:L97,$D98:D$106),),)),""),"")</f>
        <v/>
      </c>
      <c r="N98" s="4" t="e">
        <f>+IF(SUMIFS(Tabla4[Estimado P y D],Tabla4[Bien afectado],LISTAS!L98)&gt;0,SUMIFS(Tabla4[Estimado P y D],Tabla4[Bien afectado],LISTAS!L98),"")</f>
        <v>#VALUE!</v>
      </c>
    </row>
    <row r="99" spans="3:14" x14ac:dyDescent="0.2">
      <c r="C99" t="str">
        <f>IF(D99&gt;0,VLOOKUP(D99,'2. Valoracion Comunitaria'!$A$13:C132,3,FALSE),"")</f>
        <v/>
      </c>
      <c r="E99" t="str" cm="1">
        <f t="array" ref="E99">IF(C99&gt;0,IF(C99="Cultivos",+IFERROR(INDEX(D99:$D$106,MATCH(0,INDEX(COUNTIF($E$7:E98,D99:$D$106),),)),""),""),"")</f>
        <v/>
      </c>
      <c r="F99" t="str">
        <f>+IF(SUMIFS(Tabla4[Cantidad],Tabla4[Bien afectado],LISTAS!E99)&gt;0,SUMIFS(Tabla4[Cantidad],Tabla4[Bien afectado],LISTAS!E99),"")</f>
        <v/>
      </c>
      <c r="G99" s="4" t="e">
        <f>+IF(SUMIFS(Tabla4[Estimado P y D],Tabla4[Bien afectado],LISTAS!E99)&gt;0,SUMIFS(Tabla4[Estimado P y D],Tabla4[Bien afectado],LISTAS!E99),"")</f>
        <v>#VALUE!</v>
      </c>
      <c r="H99" t="str" cm="1">
        <f t="array" ref="H99">IF(C99="Animales",+IFERROR(INDEX($D99:D$106,MATCH(0,INDEX(COUNTIF($H$7:H98,$D99:D$106),),)),""),"")</f>
        <v/>
      </c>
      <c r="I99" s="21" t="e">
        <f>+IF(SUMIFS(Tabla4[Estimado P y D],Tabla4[Bien afectado],LISTAS!H99)&gt;0,SUMIFS(Tabla4[Cantidad],Tabla4[Bien afectado],LISTAS!H99),"")</f>
        <v>#VALUE!</v>
      </c>
      <c r="L99" t="str" cm="1">
        <f t="array" ref="L99">IF(C99="Herramientas y equipos",+IFERROR(INDEX($D99:D$106,MATCH(0,INDEX(COUNTIF($L$7:L98,$D99:D$106),),)),""),"")</f>
        <v/>
      </c>
      <c r="N99" s="4" t="e">
        <f>+IF(SUMIFS(Tabla4[Estimado P y D],Tabla4[Bien afectado],LISTAS!L99)&gt;0,SUMIFS(Tabla4[Estimado P y D],Tabla4[Bien afectado],LISTAS!L99),"")</f>
        <v>#VALUE!</v>
      </c>
    </row>
    <row r="100" spans="3:14" x14ac:dyDescent="0.2">
      <c r="C100" t="str">
        <f>IF(D100&gt;0,VLOOKUP(D100,'2. Valoracion Comunitaria'!$A$13:C133,3,FALSE),"")</f>
        <v/>
      </c>
      <c r="E100" t="str" cm="1">
        <f t="array" ref="E100">IF(C100&gt;0,IF(C100="Cultivos",+IFERROR(INDEX(D100:$D$106,MATCH(0,INDEX(COUNTIF($E$7:E99,D100:$D$106),),)),""),""),"")</f>
        <v/>
      </c>
      <c r="F100" t="str">
        <f>+IF(SUMIFS(Tabla4[Cantidad],Tabla4[Bien afectado],LISTAS!E100)&gt;0,SUMIFS(Tabla4[Cantidad],Tabla4[Bien afectado],LISTAS!E100),"")</f>
        <v/>
      </c>
      <c r="G100" s="4" t="e">
        <f>+IF(SUMIFS(Tabla4[Estimado P y D],Tabla4[Bien afectado],LISTAS!E100)&gt;0,SUMIFS(Tabla4[Estimado P y D],Tabla4[Bien afectado],LISTAS!E100),"")</f>
        <v>#VALUE!</v>
      </c>
      <c r="H100" t="str" cm="1">
        <f t="array" ref="H100">IF(C100="Animales",+IFERROR(INDEX($D100:D$106,MATCH(0,INDEX(COUNTIF($H$7:H99,$D100:D$106),),)),""),"")</f>
        <v/>
      </c>
      <c r="I100" s="21" t="e">
        <f>+IF(SUMIFS(Tabla4[Estimado P y D],Tabla4[Bien afectado],LISTAS!H100)&gt;0,SUMIFS(Tabla4[Cantidad],Tabla4[Bien afectado],LISTAS!H100),"")</f>
        <v>#VALUE!</v>
      </c>
      <c r="L100" t="str" cm="1">
        <f t="array" ref="L100">IF(C100="Herramientas y equipos",+IFERROR(INDEX($D100:D$106,MATCH(0,INDEX(COUNTIF($L$7:L99,$D100:D$106),),)),""),"")</f>
        <v/>
      </c>
      <c r="N100" s="4" t="e">
        <f>+IF(SUMIFS(Tabla4[Estimado P y D],Tabla4[Bien afectado],LISTAS!L100)&gt;0,SUMIFS(Tabla4[Estimado P y D],Tabla4[Bien afectado],LISTAS!L100),"")</f>
        <v>#VALUE!</v>
      </c>
    </row>
    <row r="101" spans="3:14" x14ac:dyDescent="0.2">
      <c r="C101" t="str">
        <f>IF(D101&gt;0,VLOOKUP(D101,'2. Valoracion Comunitaria'!$A$13:C134,3,FALSE),"")</f>
        <v/>
      </c>
      <c r="E101" t="str" cm="1">
        <f t="array" ref="E101">IF(C101&gt;0,IF(C101="Cultivos",+IFERROR(INDEX(D101:$D$106,MATCH(0,INDEX(COUNTIF($E$7:E100,D101:$D$106),),)),""),""),"")</f>
        <v/>
      </c>
      <c r="G101" s="4" t="e">
        <f>+IF(SUMIFS(Tabla4[Estimado P y D],Tabla4[Bien afectado],LISTAS!E101)&gt;0,SUMIFS(Tabla4[Estimado P y D],Tabla4[Bien afectado],LISTAS!E101),"")</f>
        <v>#VALUE!</v>
      </c>
      <c r="I101" s="21" t="str">
        <f>+IF(SUMIFS(Tabla4[Estimado P y D],Tabla4[Bien afectado],LISTAS!H101)&gt;0,SUMIFS(Tabla4[Cantidad],Tabla4[Bien afectado],LISTAS!H101),"")</f>
        <v/>
      </c>
      <c r="L101" t="str" cm="1">
        <f t="array" ref="L101">IF(C101="Herramientas y equipos",+IFERROR(INDEX($D101:D$106,MATCH(0,INDEX(COUNTIF($L$7:L100,$D101:D$106),),)),""),"")</f>
        <v/>
      </c>
    </row>
    <row r="102" spans="3:14" x14ac:dyDescent="0.2">
      <c r="C102" t="str">
        <f>IF(D102&gt;0,VLOOKUP(D102,'2. Valoracion Comunitaria'!$A$13:C135,3,FALSE),"")</f>
        <v/>
      </c>
      <c r="E102" t="str" cm="1">
        <f t="array" ref="E102">IF(C102&gt;0,IF(C102="Cultivos",+IFERROR(INDEX(D102:$D$106,MATCH(0,INDEX(COUNTIF($E$7:E101,D102:$D$106),),)),""),""),"")</f>
        <v/>
      </c>
      <c r="G102" s="4" t="e">
        <f>+IF(SUMIFS(Tabla4[Estimado P y D],Tabla4[Bien afectado],LISTAS!E102)&gt;0,SUMIFS(Tabla4[Estimado P y D],Tabla4[Bien afectado],LISTAS!E102),"")</f>
        <v>#VALUE!</v>
      </c>
      <c r="I102" s="21" t="str">
        <f>+IF(SUMIFS(Tabla4[Estimado P y D],Tabla4[Bien afectado],LISTAS!H102)&gt;0,SUMIFS(Tabla4[Cantidad],Tabla4[Bien afectado],LISTAS!H102),"")</f>
        <v/>
      </c>
      <c r="L102" t="str" cm="1">
        <f t="array" ref="L102">IF(C102="Herramientas y equipos",+IFERROR(INDEX($D102:D$106,MATCH(0,INDEX(COUNTIF($L$7:L101,$D102:D$106),),)),""),"")</f>
        <v/>
      </c>
    </row>
    <row r="103" spans="3:14" x14ac:dyDescent="0.2">
      <c r="E103" t="str" cm="1">
        <f t="array" ref="E103">IF(C103&gt;0,IF(C103="Cultivos",+IFERROR(INDEX(D103:$D$106,MATCH(0,INDEX(COUNTIF($E$7:E102,D103:$D$106),),)),""),""),"")</f>
        <v/>
      </c>
      <c r="G103" s="4" t="e">
        <f>+IF(SUMIFS(Tabla4[Estimado P y D],Tabla4[Bien afectado],LISTAS!E103)&gt;0,SUMIFS(Tabla4[Estimado P y D],Tabla4[Bien afectado],LISTAS!E103),"")</f>
        <v>#VALUE!</v>
      </c>
      <c r="I103" s="21" t="str">
        <f>+IF(SUMIFS(Tabla4[Estimado P y D],Tabla4[Bien afectado],LISTAS!H103)&gt;0,SUMIFS(Tabla4[Cantidad],Tabla4[Bien afectado],LISTAS!H103),"")</f>
        <v/>
      </c>
    </row>
    <row r="104" spans="3:14" x14ac:dyDescent="0.2">
      <c r="E104" t="str" cm="1">
        <f t="array" ref="E104">IF(C104&gt;0,IF(C104="Cultivos",+IFERROR(INDEX(D104:$D$106,MATCH(0,INDEX(COUNTIF($E$7:E103,D104:$D$106),),)),""),""),"")</f>
        <v/>
      </c>
      <c r="G104" s="4" t="e">
        <f>+IF(SUMIFS(Tabla4[Estimado P y D],Tabla4[Bien afectado],LISTAS!E104)&gt;0,SUMIFS(Tabla4[Estimado P y D],Tabla4[Bien afectado],LISTAS!E104),"")</f>
        <v>#VALUE!</v>
      </c>
      <c r="I104" s="21" t="str">
        <f>+IF(SUMIFS(Tabla4[Estimado P y D],Tabla4[Bien afectado],LISTAS!H104)&gt;0,SUMIFS(Tabla4[Cantidad],Tabla4[Bien afectado],LISTAS!H104),"")</f>
        <v/>
      </c>
    </row>
    <row r="105" spans="3:14" x14ac:dyDescent="0.2">
      <c r="E105" t="str" cm="1">
        <f t="array" ref="E105">IF(C105&gt;0,IF(C105="Cultivos",+IFERROR(INDEX(D105:$D$106,MATCH(0,INDEX(COUNTIF($E$7:E104,D105:$D$106),),)),""),""),"")</f>
        <v/>
      </c>
      <c r="G105" s="4" t="e">
        <f>+IF(SUMIFS(Tabla4[Estimado P y D],Tabla4[Bien afectado],LISTAS!E105)&gt;0,SUMIFS(Tabla4[Estimado P y D],Tabla4[Bien afectado],LISTAS!E105),"")</f>
        <v>#VALUE!</v>
      </c>
      <c r="I105" s="21" t="str">
        <f>+IF(SUMIFS(Tabla4[Estimado P y D],Tabla4[Bien afectado],LISTAS!H105)&gt;0,SUMIFS(Tabla4[Cantidad],Tabla4[Bien afectado],LISTAS!H105),"")</f>
        <v/>
      </c>
    </row>
    <row r="106" spans="3:14" x14ac:dyDescent="0.2">
      <c r="E106" t="str" cm="1">
        <f t="array" ref="E106">IF(C106&gt;0,IF(C106="Cultivos",+IFERROR(INDEX(D106:$D$106,MATCH(0,INDEX(COUNTIF($E$7:E105,D106:$D$106),),)),""),""),"")</f>
        <v/>
      </c>
      <c r="G106" s="4" t="e">
        <f>+IF(SUMIFS(Tabla4[Estimado P y D],Tabla4[Bien afectado],LISTAS!E106)&gt;0,SUMIFS(Tabla4[Estimado P y D],Tabla4[Bien afectado],LISTAS!E106),"")</f>
        <v>#VALUE!</v>
      </c>
      <c r="I106" s="21" t="str">
        <f>+IF(SUMIFS(Tabla4[Estimado P y D],Tabla4[Bien afectado],LISTAS!H106)&gt;0,SUMIFS(Tabla4[Cantidad],Tabla4[Bien afectado],LISTAS!H106),"")</f>
        <v/>
      </c>
    </row>
    <row r="107" spans="3:14" x14ac:dyDescent="0.2">
      <c r="E107" t="str" cm="1">
        <f t="array" ref="E107">IF(C107&gt;0,IF(C107="Cultivos",+IFERROR(INDEX(D$106:$D107,MATCH(0,INDEX(COUNTIF($E$7:E106,D$106:$D107),),)),""),""),"")</f>
        <v/>
      </c>
      <c r="G107" s="4" t="e">
        <f>+IF(SUMIFS(Tabla4[Estimado P y D],Tabla4[Bien afectado],LISTAS!E107)&gt;0,SUMIFS(Tabla4[Estimado P y D],Tabla4[Bien afectado],LISTAS!E107),"")</f>
        <v>#VALUE!</v>
      </c>
      <c r="I107" s="21" t="str">
        <f>+IF(SUMIFS(Tabla4[Estimado P y D],Tabla4[Bien afectado],LISTAS!H107)&gt;0,SUMIFS(Tabla4[Cantidad],Tabla4[Bien afectado],LISTAS!H107),"")</f>
        <v/>
      </c>
    </row>
    <row r="108" spans="3:14" x14ac:dyDescent="0.2">
      <c r="E108" t="str" cm="1">
        <f t="array" ref="E108">IF(C108&gt;0,IF(C108="Cultivos",+IFERROR(INDEX(D$106:$D108,MATCH(0,INDEX(COUNTIF($E$7:E107,D$106:$D108),),)),""),""),"")</f>
        <v/>
      </c>
      <c r="G108" s="4" t="e">
        <f>+IF(SUMIFS(Tabla4[Estimado P y D],Tabla4[Bien afectado],LISTAS!E108)&gt;0,SUMIFS(Tabla4[Estimado P y D],Tabla4[Bien afectado],LISTAS!E108),"")</f>
        <v>#VALUE!</v>
      </c>
      <c r="I108" s="21" t="str">
        <f>+IF(SUMIFS(Tabla4[Estimado P y D],Tabla4[Bien afectado],LISTAS!H108)&gt;0,SUMIFS(Tabla4[Cantidad],Tabla4[Bien afectado],LISTAS!H108),"")</f>
        <v/>
      </c>
    </row>
    <row r="109" spans="3:14" x14ac:dyDescent="0.2">
      <c r="E109" t="str" cm="1">
        <f t="array" ref="E109">IF(C109&gt;0,IF(C109="Cultivos",+IFERROR(INDEX(D$106:$D109,MATCH(0,INDEX(COUNTIF($E$7:E108,D$106:$D109),),)),""),""),"")</f>
        <v/>
      </c>
      <c r="G109" s="4" t="e">
        <f>+IF(SUMIFS(Tabla4[Estimado P y D],Tabla4[Bien afectado],LISTAS!E109)&gt;0,SUMIFS(Tabla4[Estimado P y D],Tabla4[Bien afectado],LISTAS!E109),"")</f>
        <v>#VALUE!</v>
      </c>
      <c r="I109" s="21" t="str">
        <f>+IF(SUMIFS(Tabla4[Estimado P y D],Tabla4[Bien afectado],LISTAS!H109)&gt;0,SUMIFS(Tabla4[Cantidad],Tabla4[Bien afectado],LISTAS!H109),"")</f>
        <v/>
      </c>
    </row>
    <row r="110" spans="3:14" x14ac:dyDescent="0.2">
      <c r="E110" t="str" cm="1">
        <f t="array" ref="E110">IF(C110&gt;0,IF(C110="Cultivos",+IFERROR(INDEX(D$106:$D110,MATCH(0,INDEX(COUNTIF($E$7:E109,D$106:$D110),),)),""),""),"")</f>
        <v/>
      </c>
      <c r="G110" s="4" t="e">
        <f>+IF(SUMIFS(Tabla4[Estimado P y D],Tabla4[Bien afectado],LISTAS!E110)&gt;0,SUMIFS(Tabla4[Estimado P y D],Tabla4[Bien afectado],LISTAS!E110),"")</f>
        <v>#VALUE!</v>
      </c>
      <c r="I110" s="21" t="str">
        <f>+IF(SUMIFS(Tabla4[Estimado P y D],Tabla4[Bien afectado],LISTAS!H110)&gt;0,SUMIFS(Tabla4[Cantidad],Tabla4[Bien afectado],LISTAS!H110),"")</f>
        <v/>
      </c>
    </row>
    <row r="111" spans="3:14" x14ac:dyDescent="0.2">
      <c r="E111" t="str" cm="1">
        <f t="array" ref="E111">IF(C111&gt;0,IF(C111="Cultivos",+IFERROR(INDEX(D$106:$D111,MATCH(0,INDEX(COUNTIF($E$7:E110,D$106:$D111),),)),""),""),"")</f>
        <v/>
      </c>
      <c r="G111" s="4" t="e">
        <f>+IF(SUMIFS(Tabla4[Estimado P y D],Tabla4[Bien afectado],LISTAS!E111)&gt;0,SUMIFS(Tabla4[Estimado P y D],Tabla4[Bien afectado],LISTAS!E111),"")</f>
        <v>#VALUE!</v>
      </c>
      <c r="I111" s="21" t="str">
        <f>+IF(SUMIFS(Tabla4[Estimado P y D],Tabla4[Bien afectado],LISTAS!H111)&gt;0,SUMIFS(Tabla4[Cantidad],Tabla4[Bien afectado],LISTAS!H111),"")</f>
        <v/>
      </c>
    </row>
    <row r="112" spans="3:14" x14ac:dyDescent="0.2">
      <c r="E112" t="str" cm="1">
        <f t="array" ref="E112">IF(C112&gt;0,IF(C112="Cultivos",+IFERROR(INDEX(D$106:$D112,MATCH(0,INDEX(COUNTIF($E$7:E111,D$106:$D112),),)),""),""),"")</f>
        <v/>
      </c>
      <c r="G112" s="4" t="e">
        <f>+IF(SUMIFS(Tabla4[Estimado P y D],Tabla4[Bien afectado],LISTAS!E112)&gt;0,SUMIFS(Tabla4[Estimado P y D],Tabla4[Bien afectado],LISTAS!E112),"")</f>
        <v>#VALUE!</v>
      </c>
      <c r="I112" s="21" t="str">
        <f>+IF(SUMIFS(Tabla4[Estimado P y D],Tabla4[Bien afectado],LISTAS!H112)&gt;0,SUMIFS(Tabla4[Cantidad],Tabla4[Bien afectado],LISTAS!H112),"")</f>
        <v/>
      </c>
    </row>
    <row r="113" spans="5:9" x14ac:dyDescent="0.2">
      <c r="E113" t="str" cm="1">
        <f t="array" ref="E113">IF(C113&gt;0,IF(C113="Cultivos",+IFERROR(INDEX(D$106:$D113,MATCH(0,INDEX(COUNTIF($E$7:E112,D$106:$D113),),)),""),""),"")</f>
        <v/>
      </c>
      <c r="G113" s="4" t="e">
        <f>+IF(SUMIFS(Tabla4[Estimado P y D],Tabla4[Bien afectado],LISTAS!E113)&gt;0,SUMIFS(Tabla4[Estimado P y D],Tabla4[Bien afectado],LISTAS!E113),"")</f>
        <v>#VALUE!</v>
      </c>
      <c r="I113" s="21" t="str">
        <f>+IF(SUMIFS(Tabla4[Estimado P y D],Tabla4[Bien afectado],LISTAS!H113)&gt;0,SUMIFS(Tabla4[Cantidad],Tabla4[Bien afectado],LISTAS!H113),"")</f>
        <v/>
      </c>
    </row>
    <row r="114" spans="5:9" x14ac:dyDescent="0.2">
      <c r="E114" t="str" cm="1">
        <f t="array" ref="E114">IF(C114&gt;0,IF(C114="Cultivos",+IFERROR(INDEX(D$106:$D114,MATCH(0,INDEX(COUNTIF($E$7:E113,D$106:$D114),),)),""),""),"")</f>
        <v/>
      </c>
      <c r="G114" s="4" t="e">
        <f>+IF(SUMIFS(Tabla4[Estimado P y D],Tabla4[Bien afectado],LISTAS!E114)&gt;0,SUMIFS(Tabla4[Estimado P y D],Tabla4[Bien afectado],LISTAS!E114),"")</f>
        <v>#VALUE!</v>
      </c>
      <c r="I114" s="21" t="str">
        <f>+IF(SUMIFS(Tabla4[Estimado P y D],Tabla4[Bien afectado],LISTAS!H114)&gt;0,SUMIFS(Tabla4[Cantidad],Tabla4[Bien afectado],LISTAS!H114),"")</f>
        <v/>
      </c>
    </row>
    <row r="115" spans="5:9" x14ac:dyDescent="0.2">
      <c r="E115" t="str" cm="1">
        <f t="array" ref="E115">IF(C115&gt;0,IF(C115="Cultivos",+IFERROR(INDEX(D$106:$D115,MATCH(0,INDEX(COUNTIF($E$7:E114,D$106:$D115),),)),""),""),"")</f>
        <v/>
      </c>
      <c r="G115" s="4" t="e">
        <f>+IF(SUMIFS(Tabla4[Estimado P y D],Tabla4[Bien afectado],LISTAS!E115)&gt;0,SUMIFS(Tabla4[Estimado P y D],Tabla4[Bien afectado],LISTAS!E115),"")</f>
        <v>#VALUE!</v>
      </c>
      <c r="I115" s="21" t="str">
        <f>+IF(SUMIFS(Tabla4[Estimado P y D],Tabla4[Bien afectado],LISTAS!H115)&gt;0,SUMIFS(Tabla4[Cantidad],Tabla4[Bien afectado],LISTAS!H115),"")</f>
        <v/>
      </c>
    </row>
    <row r="116" spans="5:9" x14ac:dyDescent="0.2">
      <c r="E116" t="str" cm="1">
        <f t="array" ref="E116">IF(C116&gt;0,IF(C116="Cultivos",+IFERROR(INDEX(D$106:$D116,MATCH(0,INDEX(COUNTIF($E$7:E115,D$106:$D116),),)),""),""),"")</f>
        <v/>
      </c>
      <c r="G116" s="4" t="e">
        <f>+IF(SUMIFS(Tabla4[Estimado P y D],Tabla4[Bien afectado],LISTAS!E116)&gt;0,SUMIFS(Tabla4[Estimado P y D],Tabla4[Bien afectado],LISTAS!E116),"")</f>
        <v>#VALUE!</v>
      </c>
      <c r="I116" s="21" t="str">
        <f>+IF(SUMIFS(Tabla4[Estimado P y D],Tabla4[Bien afectado],LISTAS!H116)&gt;0,SUMIFS(Tabla4[Cantidad],Tabla4[Bien afectado],LISTAS!H116),"")</f>
        <v/>
      </c>
    </row>
    <row r="117" spans="5:9" x14ac:dyDescent="0.2">
      <c r="E117" t="str" cm="1">
        <f t="array" ref="E117">IF(C117&gt;0,IF(C117="Cultivos",+IFERROR(INDEX(D$106:$D117,MATCH(0,INDEX(COUNTIF($E$7:E116,D$106:$D117),),)),""),""),"")</f>
        <v/>
      </c>
      <c r="G117" s="4" t="e">
        <f>+IF(SUMIFS(Tabla4[Estimado P y D],Tabla4[Bien afectado],LISTAS!E117)&gt;0,SUMIFS(Tabla4[Estimado P y D],Tabla4[Bien afectado],LISTAS!E117),"")</f>
        <v>#VALUE!</v>
      </c>
      <c r="I117" s="21" t="str">
        <f>+IF(SUMIFS(Tabla4[Estimado P y D],Tabla4[Bien afectado],LISTAS!H117)&gt;0,SUMIFS(Tabla4[Cantidad],Tabla4[Bien afectado],LISTAS!H117),"")</f>
        <v/>
      </c>
    </row>
    <row r="118" spans="5:9" x14ac:dyDescent="0.2">
      <c r="E118" t="str" cm="1">
        <f t="array" ref="E118">IF(C118&gt;0,IF(C118="Cultivos",+IFERROR(INDEX(D$106:$D118,MATCH(0,INDEX(COUNTIF($E$7:E117,D$106:$D118),),)),""),""),"")</f>
        <v/>
      </c>
      <c r="G118" s="4" t="e">
        <f>+IF(SUMIFS(Tabla4[Estimado P y D],Tabla4[Bien afectado],LISTAS!E118)&gt;0,SUMIFS(Tabla4[Estimado P y D],Tabla4[Bien afectado],LISTAS!E118),"")</f>
        <v>#VALUE!</v>
      </c>
      <c r="I118" s="21" t="str">
        <f>+IF(SUMIFS(Tabla4[Estimado P y D],Tabla4[Bien afectado],LISTAS!H118)&gt;0,SUMIFS(Tabla4[Cantidad],Tabla4[Bien afectado],LISTAS!H118),"")</f>
        <v/>
      </c>
    </row>
    <row r="119" spans="5:9" x14ac:dyDescent="0.2">
      <c r="E119" t="str" cm="1">
        <f t="array" ref="E119">IF(C119&gt;0,IF(C119="Cultivos",+IFERROR(INDEX(D$106:$D119,MATCH(0,INDEX(COUNTIF($E$7:E118,D$106:$D119),),)),""),""),"")</f>
        <v/>
      </c>
      <c r="G119" s="4" t="e">
        <f>+IF(SUMIFS(Tabla4[Estimado P y D],Tabla4[Bien afectado],LISTAS!E119)&gt;0,SUMIFS(Tabla4[Estimado P y D],Tabla4[Bien afectado],LISTAS!E119),"")</f>
        <v>#VALUE!</v>
      </c>
      <c r="I119" s="21" t="str">
        <f>+IF(SUMIFS(Tabla4[Estimado P y D],Tabla4[Bien afectado],LISTAS!H119)&gt;0,SUMIFS(Tabla4[Cantidad],Tabla4[Bien afectado],LISTAS!H119),"")</f>
        <v/>
      </c>
    </row>
    <row r="120" spans="5:9" x14ac:dyDescent="0.2">
      <c r="E120" t="str" cm="1">
        <f t="array" ref="E120">IF(C120&gt;0,IF(C120="Cultivos",+IFERROR(INDEX(D$106:$D120,MATCH(0,INDEX(COUNTIF($E$7:E119,D$106:$D120),),)),""),""),"")</f>
        <v/>
      </c>
      <c r="G120" s="4" t="e">
        <f>+IF(SUMIFS(Tabla4[Estimado P y D],Tabla4[Bien afectado],LISTAS!E120)&gt;0,SUMIFS(Tabla4[Estimado P y D],Tabla4[Bien afectado],LISTAS!E120),"")</f>
        <v>#VALUE!</v>
      </c>
    </row>
    <row r="121" spans="5:9" x14ac:dyDescent="0.2">
      <c r="E121" t="str" cm="1">
        <f t="array" ref="E121">IF(C121&gt;0,IF(C121="Cultivos",+IFERROR(INDEX(D$106:$D121,MATCH(0,INDEX(COUNTIF($E$7:E120,D$106:$D121),),)),""),""),"")</f>
        <v/>
      </c>
      <c r="G121" s="4" t="e">
        <f>+IF(SUMIFS(Tabla4[Estimado P y D],Tabla4[Bien afectado],LISTAS!E121)&gt;0,SUMIFS(Tabla4[Estimado P y D],Tabla4[Bien afectado],LISTAS!E121),"")</f>
        <v>#VALUE!</v>
      </c>
    </row>
    <row r="122" spans="5:9" x14ac:dyDescent="0.2">
      <c r="E122" t="str" cm="1">
        <f t="array" ref="E122">IF(C122&gt;0,IF(C122="Cultivos",+IFERROR(INDEX(D$106:$D122,MATCH(0,INDEX(COUNTIF($E$7:E121,D$106:$D122),),)),""),""),"")</f>
        <v/>
      </c>
      <c r="G122" s="4" t="e">
        <f>+IF(SUMIFS(Tabla4[Estimado P y D],Tabla4[Bien afectado],LISTAS!E122)&gt;0,SUMIFS(Tabla4[Estimado P y D],Tabla4[Bien afectado],LISTAS!E122),"")</f>
        <v>#VALUE!</v>
      </c>
    </row>
    <row r="123" spans="5:9" x14ac:dyDescent="0.2">
      <c r="E123" t="str" cm="1">
        <f t="array" ref="E123">IF(C123&gt;0,IF(C123="Cultivos",+IFERROR(INDEX(D$106:$D123,MATCH(0,INDEX(COUNTIF($E$7:E122,D$106:$D123),),)),""),""),"")</f>
        <v/>
      </c>
      <c r="G123" s="4" t="e">
        <f>+IF(SUMIFS(Tabla4[Estimado P y D],Tabla4[Bien afectado],LISTAS!E123)&gt;0,SUMIFS(Tabla4[Estimado P y D],Tabla4[Bien afectado],LISTAS!E123),"")</f>
        <v>#VALUE!</v>
      </c>
    </row>
    <row r="124" spans="5:9" x14ac:dyDescent="0.2">
      <c r="E124" t="str" cm="1">
        <f t="array" ref="E124">IF(C124&gt;0,IF(C124="Cultivos",+IFERROR(INDEX(D$106:$D124,MATCH(0,INDEX(COUNTIF($E$7:E123,D$106:$D124),),)),""),""),"")</f>
        <v/>
      </c>
      <c r="G124" s="4" t="e">
        <f>+IF(SUMIFS(Tabla4[Estimado P y D],Tabla4[Bien afectado],LISTAS!E124)&gt;0,SUMIFS(Tabla4[Estimado P y D],Tabla4[Bien afectado],LISTAS!E124),"")</f>
        <v>#VALUE!</v>
      </c>
    </row>
    <row r="125" spans="5:9" x14ac:dyDescent="0.2">
      <c r="E125" t="str" cm="1">
        <f t="array" ref="E125">IF(C125&gt;0,IF(C125="Cultivos",+IFERROR(INDEX(D$106:$D125,MATCH(0,INDEX(COUNTIF($E$7:E124,D$106:$D125),),)),""),""),"")</f>
        <v/>
      </c>
      <c r="G125" s="4" t="e">
        <f>+IF(SUMIFS(Tabla4[Estimado P y D],Tabla4[Bien afectado],LISTAS!E125)&gt;0,SUMIFS(Tabla4[Estimado P y D],Tabla4[Bien afectado],LISTAS!E125),"")</f>
        <v>#VALUE!</v>
      </c>
    </row>
    <row r="126" spans="5:9" x14ac:dyDescent="0.2">
      <c r="E126" t="str" cm="1">
        <f t="array" ref="E126">IF(C126&gt;0,IF(C126="Cultivos",+IFERROR(INDEX(D$106:$D126,MATCH(0,INDEX(COUNTIF($E$7:E125,D$106:$D126),),)),""),""),"")</f>
        <v/>
      </c>
      <c r="G126" s="4" t="e">
        <f>+IF(SUMIFS(Tabla4[Estimado P y D],Tabla4[Bien afectado],LISTAS!E126)&gt;0,SUMIFS(Tabla4[Estimado P y D],Tabla4[Bien afectado],LISTAS!E126),"")</f>
        <v>#VALUE!</v>
      </c>
    </row>
    <row r="127" spans="5:9" x14ac:dyDescent="0.2">
      <c r="E127" t="str" cm="1">
        <f t="array" ref="E127">IF(C127&gt;0,IF(C127="Cultivos",+IFERROR(INDEX(D$106:$D127,MATCH(0,INDEX(COUNTIF($E$7:E126,D$106:$D127),),)),""),""),"")</f>
        <v/>
      </c>
      <c r="G127" s="4" t="e">
        <f>+IF(SUMIFS(Tabla4[Estimado P y D],Tabla4[Bien afectado],LISTAS!E127)&gt;0,SUMIFS(Tabla4[Estimado P y D],Tabla4[Bien afectado],LISTAS!E127),"")</f>
        <v>#VALUE!</v>
      </c>
    </row>
    <row r="128" spans="5:9" x14ac:dyDescent="0.2">
      <c r="E128" t="str" cm="1">
        <f t="array" ref="E128">IF(C128&gt;0,IF(C128="Cultivos",+IFERROR(INDEX(D$106:$D128,MATCH(0,INDEX(COUNTIF($E$7:E127,D$106:$D128),),)),""),""),"")</f>
        <v/>
      </c>
      <c r="G128" s="4" t="e">
        <f>+IF(SUMIFS(Tabla4[Estimado P y D],Tabla4[Bien afectado],LISTAS!E128)&gt;0,SUMIFS(Tabla4[Estimado P y D],Tabla4[Bien afectado],LISTAS!E128),"")</f>
        <v>#VALUE!</v>
      </c>
    </row>
    <row r="129" spans="5:7" x14ac:dyDescent="0.2">
      <c r="E129" t="str" cm="1">
        <f t="array" ref="E129">IF(C129&gt;0,IF(C129="Cultivos",+IFERROR(INDEX(D$106:$D129,MATCH(0,INDEX(COUNTIF($E$7:E128,D$106:$D129),),)),""),""),"")</f>
        <v/>
      </c>
      <c r="G129" s="4" t="e">
        <f>+IF(SUMIFS(Tabla4[Estimado P y D],Tabla4[Bien afectado],LISTAS!E129)&gt;0,SUMIFS(Tabla4[Estimado P y D],Tabla4[Bien afectado],LISTAS!E129),"")</f>
        <v>#VALUE!</v>
      </c>
    </row>
    <row r="130" spans="5:7" x14ac:dyDescent="0.2">
      <c r="E130" t="str" cm="1">
        <f t="array" ref="E130">IF(C130&gt;0,IF(C130="Cultivos",+IFERROR(INDEX(D$106:$D130,MATCH(0,INDEX(COUNTIF($E$7:E129,D$106:$D130),),)),""),""),"")</f>
        <v/>
      </c>
      <c r="G130" s="4" t="e">
        <f>+IF(SUMIFS(Tabla4[Estimado P y D],Tabla4[Bien afectado],LISTAS!E130)&gt;0,SUMIFS(Tabla4[Estimado P y D],Tabla4[Bien afectado],LISTAS!E130),"")</f>
        <v>#VALUE!</v>
      </c>
    </row>
    <row r="131" spans="5:7" x14ac:dyDescent="0.2">
      <c r="E131" t="str" cm="1">
        <f t="array" ref="E131">IF(C131&gt;0,IF(C131="Cultivos",+IFERROR(INDEX(D$106:$D131,MATCH(0,INDEX(COUNTIF($E$7:E130,D$106:$D131),),)),""),""),"")</f>
        <v/>
      </c>
      <c r="G131" s="4" t="e">
        <f>+IF(SUMIFS(Tabla4[Estimado P y D],Tabla4[Bien afectado],LISTAS!E131)&gt;0,SUMIFS(Tabla4[Estimado P y D],Tabla4[Bien afectado],LISTAS!E131),"")</f>
        <v>#VALUE!</v>
      </c>
    </row>
    <row r="132" spans="5:7" x14ac:dyDescent="0.2">
      <c r="E132" t="str" cm="1">
        <f t="array" ref="E132">IF(C132&gt;0,IF(C132="Cultivos",+IFERROR(INDEX(D$106:$D132,MATCH(0,INDEX(COUNTIF($E$7:E131,D$106:$D132),),)),""),""),"")</f>
        <v/>
      </c>
      <c r="G132" s="4" t="e">
        <f>+IF(SUMIFS(Tabla4[Estimado P y D],Tabla4[Bien afectado],LISTAS!E132)&gt;0,SUMIFS(Tabla4[Estimado P y D],Tabla4[Bien afectado],LISTAS!E132),"")</f>
        <v>#VALUE!</v>
      </c>
    </row>
    <row r="133" spans="5:7" x14ac:dyDescent="0.2">
      <c r="E133" t="str" cm="1">
        <f t="array" ref="E133">IF(C133&gt;0,IF(C133="Cultivos",+IFERROR(INDEX(D$106:$D133,MATCH(0,INDEX(COUNTIF($E$7:E132,D$106:$D133),),)),""),""),"")</f>
        <v/>
      </c>
      <c r="G133" s="4" t="e">
        <f>+IF(SUMIFS(Tabla4[Estimado P y D],Tabla4[Bien afectado],LISTAS!E133)&gt;0,SUMIFS(Tabla4[Estimado P y D],Tabla4[Bien afectado],LISTAS!E133),"")</f>
        <v>#VALUE!</v>
      </c>
    </row>
    <row r="134" spans="5:7" x14ac:dyDescent="0.2">
      <c r="E134" t="str" cm="1">
        <f t="array" ref="E134">IF(C134&gt;0,IF(C134="Cultivos",+IFERROR(INDEX(D$106:$D134,MATCH(0,INDEX(COUNTIF($E$7:E133,D$106:$D134),),)),""),""),"")</f>
        <v/>
      </c>
      <c r="G134" s="4" t="e">
        <f>+IF(SUMIFS(Tabla4[Estimado P y D],Tabla4[Bien afectado],LISTAS!E134)&gt;0,SUMIFS(Tabla4[Estimado P y D],Tabla4[Bien afectado],LISTAS!E134),"")</f>
        <v>#VALUE!</v>
      </c>
    </row>
    <row r="135" spans="5:7" x14ac:dyDescent="0.2">
      <c r="E135" t="str" cm="1">
        <f t="array" ref="E135">IF(C135&gt;0,IF(C135="Cultivos",+IFERROR(INDEX(D$106:$D135,MATCH(0,INDEX(COUNTIF($E$7:E134,D$106:$D135),),)),""),""),"")</f>
        <v/>
      </c>
      <c r="G135" s="4" t="e">
        <f>+IF(SUMIFS(Tabla4[Estimado P y D],Tabla4[Bien afectado],LISTAS!E135)&gt;0,SUMIFS(Tabla4[Estimado P y D],Tabla4[Bien afectado],LISTAS!E135),"")</f>
        <v>#VALUE!</v>
      </c>
    </row>
    <row r="136" spans="5:7" x14ac:dyDescent="0.2">
      <c r="E136" t="str" cm="1">
        <f t="array" ref="E136">IF(C136&gt;0,IF(C136="Cultivos",+IFERROR(INDEX(D$106:$D136,MATCH(0,INDEX(COUNTIF($E$7:E135,D$106:$D136),),)),""),""),"")</f>
        <v/>
      </c>
      <c r="G136" s="4" t="e">
        <f>+IF(SUMIFS(Tabla4[Estimado P y D],Tabla4[Bien afectado],LISTAS!E136)&gt;0,SUMIFS(Tabla4[Estimado P y D],Tabla4[Bien afectado],LISTAS!E136),"")</f>
        <v>#VALUE!</v>
      </c>
    </row>
    <row r="137" spans="5:7" x14ac:dyDescent="0.2">
      <c r="E137" t="str" cm="1">
        <f t="array" ref="E137">IF(C137&gt;0,IF(C137="Cultivos",+IFERROR(INDEX(D$106:$D137,MATCH(0,INDEX(COUNTIF($E$7:E136,D$106:$D137),),)),""),""),"")</f>
        <v/>
      </c>
      <c r="G137" s="4" t="e">
        <f>+IF(SUMIFS(Tabla4[Estimado P y D],Tabla4[Bien afectado],LISTAS!E137)&gt;0,SUMIFS(Tabla4[Estimado P y D],Tabla4[Bien afectado],LISTAS!E137),"")</f>
        <v>#VALUE!</v>
      </c>
    </row>
    <row r="138" spans="5:7" x14ac:dyDescent="0.2">
      <c r="E138" t="str" cm="1">
        <f t="array" ref="E138">IF(C138&gt;0,IF(C138="Cultivos",+IFERROR(INDEX(D$106:$D138,MATCH(0,INDEX(COUNTIF($E$7:E137,D$106:$D138),),)),""),""),"")</f>
        <v/>
      </c>
      <c r="G138" s="4" t="e">
        <f>+IF(SUMIFS(Tabla4[Estimado P y D],Tabla4[Bien afectado],LISTAS!E138)&gt;0,SUMIFS(Tabla4[Estimado P y D],Tabla4[Bien afectado],LISTAS!E138),"")</f>
        <v>#VALUE!</v>
      </c>
    </row>
    <row r="139" spans="5:7" x14ac:dyDescent="0.2">
      <c r="E139" t="str" cm="1">
        <f t="array" ref="E139">IF(C139&gt;0,IF(C139="Cultivos",+IFERROR(INDEX(D$106:$D139,MATCH(0,INDEX(COUNTIF($E$7:E138,D$106:$D139),),)),""),""),"")</f>
        <v/>
      </c>
      <c r="G139" s="4" t="e">
        <f>+IF(SUMIFS(Tabla4[Estimado P y D],Tabla4[Bien afectado],LISTAS!E139)&gt;0,SUMIFS(Tabla4[Estimado P y D],Tabla4[Bien afectado],LISTAS!E139),"")</f>
        <v>#VALUE!</v>
      </c>
    </row>
    <row r="140" spans="5:7" x14ac:dyDescent="0.2">
      <c r="E140" t="str" cm="1">
        <f t="array" ref="E140">IF(C140&gt;0,IF(C140="Cultivos",+IFERROR(INDEX(D$106:$D140,MATCH(0,INDEX(COUNTIF($E$7:E139,D$106:$D140),),)),""),""),"")</f>
        <v/>
      </c>
      <c r="G140" s="4" t="e">
        <f>+IF(SUMIFS(Tabla4[Estimado P y D],Tabla4[Bien afectado],LISTAS!E140)&gt;0,SUMIFS(Tabla4[Estimado P y D],Tabla4[Bien afectado],LISTAS!E140),"")</f>
        <v>#VALUE!</v>
      </c>
    </row>
    <row r="141" spans="5:7" x14ac:dyDescent="0.2">
      <c r="E141" t="str" cm="1">
        <f t="array" ref="E141">IF(C141&gt;0,IF(C141="Cultivos",+IFERROR(INDEX(D$106:$D141,MATCH(0,INDEX(COUNTIF($E$7:E140,D$106:$D141),),)),""),""),"")</f>
        <v/>
      </c>
      <c r="G141" s="4" t="e">
        <f>+IF(SUMIFS(Tabla4[Estimado P y D],Tabla4[Bien afectado],LISTAS!E141)&gt;0,SUMIFS(Tabla4[Estimado P y D],Tabla4[Bien afectado],LISTAS!E141),"")</f>
        <v>#VALUE!</v>
      </c>
    </row>
    <row r="142" spans="5:7" x14ac:dyDescent="0.2">
      <c r="E142" t="str" cm="1">
        <f t="array" ref="E142">IF(C142&gt;0,IF(C142="Cultivos",+IFERROR(INDEX(D$106:$D142,MATCH(0,INDEX(COUNTIF($E$7:E141,D$106:$D142),),)),""),""),"")</f>
        <v/>
      </c>
      <c r="G142" s="4" t="e">
        <f>+IF(SUMIFS(Tabla4[Estimado P y D],Tabla4[Bien afectado],LISTAS!E142)&gt;0,SUMIFS(Tabla4[Estimado P y D],Tabla4[Bien afectado],LISTAS!E142),"")</f>
        <v>#VALUE!</v>
      </c>
    </row>
    <row r="143" spans="5:7" x14ac:dyDescent="0.2">
      <c r="E143" t="str" cm="1">
        <f t="array" ref="E143">IF(C143&gt;0,IF(C143="Cultivos",+IFERROR(INDEX(D$106:$D143,MATCH(0,INDEX(COUNTIF($E$7:E142,D$106:$D143),),)),""),""),"")</f>
        <v/>
      </c>
      <c r="G143" s="4" t="e">
        <f>+IF(SUMIFS(Tabla4[Estimado P y D],Tabla4[Bien afectado],LISTAS!E143)&gt;0,SUMIFS(Tabla4[Estimado P y D],Tabla4[Bien afectado],LISTAS!E143),"")</f>
        <v>#VALUE!</v>
      </c>
    </row>
    <row r="144" spans="5:7" x14ac:dyDescent="0.2">
      <c r="E144" t="str" cm="1">
        <f t="array" ref="E144">IF(C144&gt;0,IF(C144="Cultivos",+IFERROR(INDEX(D$106:$D144,MATCH(0,INDEX(COUNTIF($E$7:E143,D$106:$D144),),)),""),""),"")</f>
        <v/>
      </c>
      <c r="G144" s="4" t="e">
        <f>+IF(SUMIFS(Tabla4[Estimado P y D],Tabla4[Bien afectado],LISTAS!E144)&gt;0,SUMIFS(Tabla4[Estimado P y D],Tabla4[Bien afectado],LISTAS!E144),"")</f>
        <v>#VALUE!</v>
      </c>
    </row>
    <row r="145" spans="5:7" x14ac:dyDescent="0.2">
      <c r="E145" t="str" cm="1">
        <f t="array" ref="E145">IF(C145&gt;0,IF(C145="Cultivos",+IFERROR(INDEX(D$106:$D145,MATCH(0,INDEX(COUNTIF($E$7:E144,D$106:$D145),),)),""),""),"")</f>
        <v/>
      </c>
      <c r="G145" s="4" t="e">
        <f>+IF(SUMIFS(Tabla4[Estimado P y D],Tabla4[Bien afectado],LISTAS!E145)&gt;0,SUMIFS(Tabla4[Estimado P y D],Tabla4[Bien afectado],LISTAS!E145),"")</f>
        <v>#VALUE!</v>
      </c>
    </row>
    <row r="146" spans="5:7" x14ac:dyDescent="0.2">
      <c r="E146" t="str" cm="1">
        <f t="array" ref="E146">IF(C146&gt;0,IF(C146="Cultivos",+IFERROR(INDEX(D$106:$D146,MATCH(0,INDEX(COUNTIF($E$7:E145,D$106:$D146),),)),""),""),"")</f>
        <v/>
      </c>
      <c r="G146" s="4" t="e">
        <f>+IF(SUMIFS(Tabla4[Estimado P y D],Tabla4[Bien afectado],LISTAS!E146)&gt;0,SUMIFS(Tabla4[Estimado P y D],Tabla4[Bien afectado],LISTAS!E146),"")</f>
        <v>#VALUE!</v>
      </c>
    </row>
    <row r="147" spans="5:7" x14ac:dyDescent="0.2">
      <c r="E147" t="str" cm="1">
        <f t="array" ref="E147">IF(C147&gt;0,IF(C147="Cultivos",+IFERROR(INDEX(D$106:$D147,MATCH(0,INDEX(COUNTIF($E$7:E146,D$106:$D147),),)),""),""),"")</f>
        <v/>
      </c>
      <c r="G147" s="4" t="e">
        <f>+IF(SUMIFS(Tabla4[Estimado P y D],Tabla4[Bien afectado],LISTAS!E147)&gt;0,SUMIFS(Tabla4[Estimado P y D],Tabla4[Bien afectado],LISTAS!E147),"")</f>
        <v>#VALUE!</v>
      </c>
    </row>
    <row r="148" spans="5:7" x14ac:dyDescent="0.2">
      <c r="E148" t="str" cm="1">
        <f t="array" ref="E148">IF(C148&gt;0,IF(C148="Cultivos",+IFERROR(INDEX(D$106:$D148,MATCH(0,INDEX(COUNTIF($E$7:E147,D$106:$D148),),)),""),""),"")</f>
        <v/>
      </c>
      <c r="G148" s="4" t="e">
        <f>+IF(SUMIFS(Tabla4[Estimado P y D],Tabla4[Bien afectado],LISTAS!E148)&gt;0,SUMIFS(Tabla4[Estimado P y D],Tabla4[Bien afectado],LISTAS!E148),"")</f>
        <v>#VALUE!</v>
      </c>
    </row>
    <row r="149" spans="5:7" x14ac:dyDescent="0.2">
      <c r="E149" t="str" cm="1">
        <f t="array" ref="E149">IF(C149&gt;0,IF(C149="Cultivos",+IFERROR(INDEX(D$106:$D149,MATCH(0,INDEX(COUNTIF($E$7:E148,D$106:$D149),),)),""),""),"")</f>
        <v/>
      </c>
      <c r="G149" s="4" t="e">
        <f>+IF(SUMIFS(Tabla4[Estimado P y D],Tabla4[Bien afectado],LISTAS!E149)&gt;0,SUMIFS(Tabla4[Estimado P y D],Tabla4[Bien afectado],LISTAS!E149),"")</f>
        <v>#VALUE!</v>
      </c>
    </row>
    <row r="150" spans="5:7" x14ac:dyDescent="0.2">
      <c r="E150" t="str" cm="1">
        <f t="array" ref="E150">IF(C150&gt;0,IF(C150="Cultivos",+IFERROR(INDEX(D$106:$D150,MATCH(0,INDEX(COUNTIF($E$7:E149,D$106:$D150),),)),""),""),"")</f>
        <v/>
      </c>
      <c r="G150" s="4" t="e">
        <f>+IF(SUMIFS(Tabla4[Estimado P y D],Tabla4[Bien afectado],LISTAS!E150)&gt;0,SUMIFS(Tabla4[Estimado P y D],Tabla4[Bien afectado],LISTAS!E150),"")</f>
        <v>#VALUE!</v>
      </c>
    </row>
    <row r="151" spans="5:7" x14ac:dyDescent="0.2">
      <c r="E151" t="str" cm="1">
        <f t="array" ref="E151">IF(C151&gt;0,IF(C151="Cultivos",+IFERROR(INDEX(D$106:$D151,MATCH(0,INDEX(COUNTIF($E$7:E150,D$106:$D151),),)),""),""),"")</f>
        <v/>
      </c>
      <c r="G151" s="4" t="e">
        <f>+IF(SUMIFS(Tabla4[Estimado P y D],Tabla4[Bien afectado],LISTAS!E151)&gt;0,SUMIFS(Tabla4[Estimado P y D],Tabla4[Bien afectado],LISTAS!E151),"")</f>
        <v>#VALUE!</v>
      </c>
    </row>
    <row r="152" spans="5:7" x14ac:dyDescent="0.2">
      <c r="E152" t="str" cm="1">
        <f t="array" ref="E152">IF(C152&gt;0,IF(C152="Cultivos",+IFERROR(INDEX(D$106:$D152,MATCH(0,INDEX(COUNTIF($E$7:E151,D$106:$D152),),)),""),""),"")</f>
        <v/>
      </c>
      <c r="G152" s="4" t="e">
        <f>+IF(SUMIFS(Tabla4[Estimado P y D],Tabla4[Bien afectado],LISTAS!E152)&gt;0,SUMIFS(Tabla4[Estimado P y D],Tabla4[Bien afectado],LISTAS!E152),"")</f>
        <v>#VALUE!</v>
      </c>
    </row>
    <row r="153" spans="5:7" x14ac:dyDescent="0.2">
      <c r="E153" t="str" cm="1">
        <f t="array" ref="E153">IF(C153&gt;0,IF(C153="Cultivos",+IFERROR(INDEX(D$106:$D153,MATCH(0,INDEX(COUNTIF($E$7:E152,D$106:$D153),),)),""),""),"")</f>
        <v/>
      </c>
      <c r="G153" s="4" t="e">
        <f>+IF(SUMIFS(Tabla4[Estimado P y D],Tabla4[Bien afectado],LISTAS!E153)&gt;0,SUMIFS(Tabla4[Estimado P y D],Tabla4[Bien afectado],LISTAS!E153),"")</f>
        <v>#VALUE!</v>
      </c>
    </row>
    <row r="154" spans="5:7" x14ac:dyDescent="0.2">
      <c r="E154" t="str" cm="1">
        <f t="array" ref="E154">IF(C154&gt;0,IF(C154="Cultivos",+IFERROR(INDEX(D$106:$D154,MATCH(0,INDEX(COUNTIF($E$7:E153,D$106:$D154),),)),""),""),"")</f>
        <v/>
      </c>
      <c r="G154" s="4" t="e">
        <f>+IF(SUMIFS(Tabla4[Estimado P y D],Tabla4[Bien afectado],LISTAS!E154)&gt;0,SUMIFS(Tabla4[Estimado P y D],Tabla4[Bien afectado],LISTAS!E154),"")</f>
        <v>#VALUE!</v>
      </c>
    </row>
    <row r="155" spans="5:7" x14ac:dyDescent="0.2">
      <c r="E155" t="str" cm="1">
        <f t="array" ref="E155">IF(C155&gt;0,IF(C155="Cultivos",+IFERROR(INDEX(D$106:$D155,MATCH(0,INDEX(COUNTIF($E$7:E154,D$106:$D155),),)),""),""),"")</f>
        <v/>
      </c>
      <c r="G155" s="4" t="e">
        <f>+IF(SUMIFS(Tabla4[Estimado P y D],Tabla4[Bien afectado],LISTAS!E155)&gt;0,SUMIFS(Tabla4[Estimado P y D],Tabla4[Bien afectado],LISTAS!E155),"")</f>
        <v>#VALUE!</v>
      </c>
    </row>
    <row r="156" spans="5:7" x14ac:dyDescent="0.2">
      <c r="E156" t="str" cm="1">
        <f t="array" ref="E156">IF(C156&gt;0,IF(C156="Cultivos",+IFERROR(INDEX(D$106:$D156,MATCH(0,INDEX(COUNTIF($E$7:E155,D$106:$D156),),)),""),""),"")</f>
        <v/>
      </c>
      <c r="G156" s="4" t="e">
        <f>+IF(SUMIFS(Tabla4[Estimado P y D],Tabla4[Bien afectado],LISTAS!E156)&gt;0,SUMIFS(Tabla4[Estimado P y D],Tabla4[Bien afectado],LISTAS!E156),"")</f>
        <v>#VALUE!</v>
      </c>
    </row>
    <row r="157" spans="5:7" x14ac:dyDescent="0.2">
      <c r="E157" t="str" cm="1">
        <f t="array" ref="E157">IF(C157&gt;0,IF(C157="Cultivos",+IFERROR(INDEX(D$106:$D157,MATCH(0,INDEX(COUNTIF($E$7:E156,D$106:$D157),),)),""),""),"")</f>
        <v/>
      </c>
      <c r="G157" s="4" t="e">
        <f>+IF(SUMIFS(Tabla4[Estimado P y D],Tabla4[Bien afectado],LISTAS!E157)&gt;0,SUMIFS(Tabla4[Estimado P y D],Tabla4[Bien afectado],LISTAS!E157),"")</f>
        <v>#VALUE!</v>
      </c>
    </row>
    <row r="158" spans="5:7" x14ac:dyDescent="0.2">
      <c r="E158" t="str" cm="1">
        <f t="array" ref="E158">IF(C158&gt;0,IF(C158="Cultivos",+IFERROR(INDEX(D$106:$D158,MATCH(0,INDEX(COUNTIF($E$7:E157,D$106:$D158),),)),""),""),"")</f>
        <v/>
      </c>
      <c r="G158" s="4" t="e">
        <f>+IF(SUMIFS(Tabla4[Estimado P y D],Tabla4[Bien afectado],LISTAS!E158)&gt;0,SUMIFS(Tabla4[Estimado P y D],Tabla4[Bien afectado],LISTAS!E158),"")</f>
        <v>#VALUE!</v>
      </c>
    </row>
    <row r="159" spans="5:7" x14ac:dyDescent="0.2">
      <c r="E159" t="str" cm="1">
        <f t="array" ref="E159">IF(C159&gt;0,IF(C159="Cultivos",+IFERROR(INDEX(D$106:$D159,MATCH(0,INDEX(COUNTIF($E$7:E158,D$106:$D159),),)),""),""),"")</f>
        <v/>
      </c>
      <c r="G159" s="4" t="e">
        <f>+IF(SUMIFS(Tabla4[Estimado P y D],Tabla4[Bien afectado],LISTAS!E159)&gt;0,SUMIFS(Tabla4[Estimado P y D],Tabla4[Bien afectado],LISTAS!E159),"")</f>
        <v>#VALUE!</v>
      </c>
    </row>
    <row r="160" spans="5:7" x14ac:dyDescent="0.2">
      <c r="E160" t="str" cm="1">
        <f t="array" ref="E160">IF(C160&gt;0,IF(C160="Cultivos",+IFERROR(INDEX(D$106:$D160,MATCH(0,INDEX(COUNTIF($E$7:E159,D$106:$D160),),)),""),""),"")</f>
        <v/>
      </c>
      <c r="G160" s="4" t="e">
        <f>+IF(SUMIFS(Tabla4[Estimado P y D],Tabla4[Bien afectado],LISTAS!E160)&gt;0,SUMIFS(Tabla4[Estimado P y D],Tabla4[Bien afectado],LISTAS!E160),"")</f>
        <v>#VALUE!</v>
      </c>
    </row>
    <row r="161" spans="5:7" x14ac:dyDescent="0.2">
      <c r="E161" t="str" cm="1">
        <f t="array" ref="E161">IF(C161&gt;0,IF(C161="Cultivos",+IFERROR(INDEX(D$106:$D161,MATCH(0,INDEX(COUNTIF($E$7:E160,D$106:$D161),),)),""),""),"")</f>
        <v/>
      </c>
      <c r="G161" s="4" t="e">
        <f>+IF(SUMIFS(Tabla4[Estimado P y D],Tabla4[Bien afectado],LISTAS!E161)&gt;0,SUMIFS(Tabla4[Estimado P y D],Tabla4[Bien afectado],LISTAS!E161),"")</f>
        <v>#VALUE!</v>
      </c>
    </row>
    <row r="162" spans="5:7" x14ac:dyDescent="0.2">
      <c r="E162" t="str" cm="1">
        <f t="array" ref="E162">IF(C162&gt;0,IF(C162="Cultivos",+IFERROR(INDEX(D$106:$D162,MATCH(0,INDEX(COUNTIF($E$7:E161,D$106:$D162),),)),""),""),"")</f>
        <v/>
      </c>
      <c r="G162" s="4" t="e">
        <f>+IF(SUMIFS(Tabla4[Estimado P y D],Tabla4[Bien afectado],LISTAS!E162)&gt;0,SUMIFS(Tabla4[Estimado P y D],Tabla4[Bien afectado],LISTAS!E162),"")</f>
        <v>#VALUE!</v>
      </c>
    </row>
    <row r="163" spans="5:7" x14ac:dyDescent="0.2">
      <c r="E163" t="str" cm="1">
        <f t="array" ref="E163">IF(C163&gt;0,IF(C163="Cultivos",+IFERROR(INDEX(D$106:$D163,MATCH(0,INDEX(COUNTIF($E$7:E162,D$106:$D163),),)),""),""),"")</f>
        <v/>
      </c>
      <c r="G163" s="4" t="e">
        <f>+IF(SUMIFS(Tabla4[Estimado P y D],Tabla4[Bien afectado],LISTAS!E163)&gt;0,SUMIFS(Tabla4[Estimado P y D],Tabla4[Bien afectado],LISTAS!E163),"")</f>
        <v>#VALUE!</v>
      </c>
    </row>
    <row r="164" spans="5:7" x14ac:dyDescent="0.2">
      <c r="E164" t="str" cm="1">
        <f t="array" ref="E164">IF(C164&gt;0,IF(C164="Cultivos",+IFERROR(INDEX(D$106:$D164,MATCH(0,INDEX(COUNTIF($E$7:E163,D$106:$D164),),)),""),""),"")</f>
        <v/>
      </c>
      <c r="G164" s="4" t="e">
        <f>+IF(SUMIFS(Tabla4[Estimado P y D],Tabla4[Bien afectado],LISTAS!E164)&gt;0,SUMIFS(Tabla4[Estimado P y D],Tabla4[Bien afectado],LISTAS!E164),"")</f>
        <v>#VALUE!</v>
      </c>
    </row>
    <row r="165" spans="5:7" x14ac:dyDescent="0.2">
      <c r="E165" t="str" cm="1">
        <f t="array" ref="E165">IF(C165&gt;0,IF(C165="Cultivos",+IFERROR(INDEX(D$106:$D165,MATCH(0,INDEX(COUNTIF($E$7:E164,D$106:$D165),),)),""),""),"")</f>
        <v/>
      </c>
      <c r="G165" s="4" t="e">
        <f>+IF(SUMIFS(Tabla4[Estimado P y D],Tabla4[Bien afectado],LISTAS!E165)&gt;0,SUMIFS(Tabla4[Estimado P y D],Tabla4[Bien afectado],LISTAS!E165),"")</f>
        <v>#VALUE!</v>
      </c>
    </row>
    <row r="166" spans="5:7" x14ac:dyDescent="0.2">
      <c r="E166" t="str" cm="1">
        <f t="array" ref="E166">IF(C166&gt;0,IF(C166="Cultivos",+IFERROR(INDEX(D$106:$D166,MATCH(0,INDEX(COUNTIF($E$7:E165,D$106:$D166),),)),""),""),"")</f>
        <v/>
      </c>
      <c r="G166" s="4" t="e">
        <f>+IF(SUMIFS(Tabla4[Estimado P y D],Tabla4[Bien afectado],LISTAS!E166)&gt;0,SUMIFS(Tabla4[Estimado P y D],Tabla4[Bien afectado],LISTAS!E166),"")</f>
        <v>#VALUE!</v>
      </c>
    </row>
    <row r="167" spans="5:7" x14ac:dyDescent="0.2">
      <c r="E167" t="str" cm="1">
        <f t="array" ref="E167">IF(C167&gt;0,IF(C167="Cultivos",+IFERROR(INDEX(D$106:$D167,MATCH(0,INDEX(COUNTIF($E$7:E166,D$106:$D167),),)),""),""),"")</f>
        <v/>
      </c>
      <c r="G167" s="4" t="e">
        <f>+IF(SUMIFS(Tabla4[Estimado P y D],Tabla4[Bien afectado],LISTAS!E167)&gt;0,SUMIFS(Tabla4[Estimado P y D],Tabla4[Bien afectado],LISTAS!E167),"")</f>
        <v>#VALUE!</v>
      </c>
    </row>
    <row r="168" spans="5:7" x14ac:dyDescent="0.2">
      <c r="E168" t="str" cm="1">
        <f t="array" ref="E168">IF(C168&gt;0,IF(C168="Cultivos",+IFERROR(INDEX(D$106:$D168,MATCH(0,INDEX(COUNTIF($E$7:E167,D$106:$D168),),)),""),""),"")</f>
        <v/>
      </c>
      <c r="G168" s="4" t="e">
        <f>+IF(SUMIFS(Tabla4[Estimado P y D],Tabla4[Bien afectado],LISTAS!E168)&gt;0,SUMIFS(Tabla4[Estimado P y D],Tabla4[Bien afectado],LISTAS!E168),"")</f>
        <v>#VALUE!</v>
      </c>
    </row>
    <row r="169" spans="5:7" x14ac:dyDescent="0.2">
      <c r="E169" t="str" cm="1">
        <f t="array" ref="E169">IF(C169&gt;0,IF(C169="Cultivos",+IFERROR(INDEX(D$106:$D169,MATCH(0,INDEX(COUNTIF($E$7:E168,D$106:$D169),),)),""),""),"")</f>
        <v/>
      </c>
      <c r="G169" s="4" t="e">
        <f>+IF(SUMIFS(Tabla4[Estimado P y D],Tabla4[Bien afectado],LISTAS!E169)&gt;0,SUMIFS(Tabla4[Estimado P y D],Tabla4[Bien afectado],LISTAS!E169),"")</f>
        <v>#VALUE!</v>
      </c>
    </row>
    <row r="170" spans="5:7" x14ac:dyDescent="0.2">
      <c r="E170" t="str" cm="1">
        <f t="array" ref="E170">IF(C170&gt;0,IF(C170="Cultivos",+IFERROR(INDEX(D$106:$D170,MATCH(0,INDEX(COUNTIF($E$7:E169,D$106:$D170),),)),""),""),"")</f>
        <v/>
      </c>
      <c r="G170" s="4" t="e">
        <f>+IF(SUMIFS(Tabla4[Estimado P y D],Tabla4[Bien afectado],LISTAS!E170)&gt;0,SUMIFS(Tabla4[Estimado P y D],Tabla4[Bien afectado],LISTAS!E170),"")</f>
        <v>#VALUE!</v>
      </c>
    </row>
    <row r="171" spans="5:7" x14ac:dyDescent="0.2">
      <c r="E171" t="str" cm="1">
        <f t="array" ref="E171">IF(C171&gt;0,IF(C171="Cultivos",+IFERROR(INDEX(D$106:$D171,MATCH(0,INDEX(COUNTIF($E$7:E170,D$106:$D171),),)),""),""),"")</f>
        <v/>
      </c>
      <c r="G171" s="4" t="e">
        <f>+IF(SUMIFS(Tabla4[Estimado P y D],Tabla4[Bien afectado],LISTAS!E171)&gt;0,SUMIFS(Tabla4[Estimado P y D],Tabla4[Bien afectado],LISTAS!E171),"")</f>
        <v>#VALUE!</v>
      </c>
    </row>
    <row r="172" spans="5:7" x14ac:dyDescent="0.2">
      <c r="E172" t="str" cm="1">
        <f t="array" ref="E172">IF(C172&gt;0,IF(C172="Cultivos",+IFERROR(INDEX(D$106:$D172,MATCH(0,INDEX(COUNTIF($E$7:E171,D$106:$D172),),)),""),""),"")</f>
        <v/>
      </c>
      <c r="G172" s="4" t="e">
        <f>+IF(SUMIFS(Tabla4[Estimado P y D],Tabla4[Bien afectado],LISTAS!E172)&gt;0,SUMIFS(Tabla4[Estimado P y D],Tabla4[Bien afectado],LISTAS!E172),"")</f>
        <v>#VALUE!</v>
      </c>
    </row>
    <row r="173" spans="5:7" x14ac:dyDescent="0.2">
      <c r="E173" t="str" cm="1">
        <f t="array" ref="E173">IF(C173&gt;0,IF(C173="Cultivos",+IFERROR(INDEX(D$106:$D173,MATCH(0,INDEX(COUNTIF($E$7:E172,D$106:$D173),),)),""),""),"")</f>
        <v/>
      </c>
      <c r="G173" s="4" t="e">
        <f>+IF(SUMIFS(Tabla4[Estimado P y D],Tabla4[Bien afectado],LISTAS!E173)&gt;0,SUMIFS(Tabla4[Estimado P y D],Tabla4[Bien afectado],LISTAS!E173),"")</f>
        <v>#VALUE!</v>
      </c>
    </row>
    <row r="174" spans="5:7" x14ac:dyDescent="0.2">
      <c r="E174" t="str" cm="1">
        <f t="array" ref="E174">IF(C174&gt;0,IF(C174="Cultivos",+IFERROR(INDEX(D$106:$D174,MATCH(0,INDEX(COUNTIF($E$7:E173,D$106:$D174),),)),""),""),"")</f>
        <v/>
      </c>
      <c r="G174" s="4" t="e">
        <f>+IF(SUMIFS(Tabla4[Estimado P y D],Tabla4[Bien afectado],LISTAS!E174)&gt;0,SUMIFS(Tabla4[Estimado P y D],Tabla4[Bien afectado],LISTAS!E174),"")</f>
        <v>#VALUE!</v>
      </c>
    </row>
    <row r="175" spans="5:7" x14ac:dyDescent="0.2">
      <c r="E175" t="str" cm="1">
        <f t="array" ref="E175">IF(C175&gt;0,IF(C175="Cultivos",+IFERROR(INDEX(D$106:$D175,MATCH(0,INDEX(COUNTIF($E$7:E174,D$106:$D175),),)),""),""),"")</f>
        <v/>
      </c>
      <c r="G175" s="4" t="e">
        <f>+IF(SUMIFS(Tabla4[Estimado P y D],Tabla4[Bien afectado],LISTAS!E175)&gt;0,SUMIFS(Tabla4[Estimado P y D],Tabla4[Bien afectado],LISTAS!E175),"")</f>
        <v>#VALUE!</v>
      </c>
    </row>
    <row r="176" spans="5:7" x14ac:dyDescent="0.2">
      <c r="E176" t="str" cm="1">
        <f t="array" ref="E176">IF(C176&gt;0,IF(C176="Cultivos",+IFERROR(INDEX(D$106:$D176,MATCH(0,INDEX(COUNTIF($E$7:E175,D$106:$D176),),)),""),""),"")</f>
        <v/>
      </c>
      <c r="G176" s="4" t="e">
        <f>+IF(SUMIFS(Tabla4[Estimado P y D],Tabla4[Bien afectado],LISTAS!E176)&gt;0,SUMIFS(Tabla4[Estimado P y D],Tabla4[Bien afectado],LISTAS!E176),"")</f>
        <v>#VALUE!</v>
      </c>
    </row>
    <row r="177" spans="5:7" x14ac:dyDescent="0.2">
      <c r="E177" t="str" cm="1">
        <f t="array" ref="E177">IF(C177&gt;0,IF(C177="Cultivos",+IFERROR(INDEX(D$106:$D177,MATCH(0,INDEX(COUNTIF($E$7:E176,D$106:$D177),),)),""),""),"")</f>
        <v/>
      </c>
      <c r="G177" s="4" t="e">
        <f>+IF(SUMIFS(Tabla4[Estimado P y D],Tabla4[Bien afectado],LISTAS!E177)&gt;0,SUMIFS(Tabla4[Estimado P y D],Tabla4[Bien afectado],LISTAS!E177),"")</f>
        <v>#VALUE!</v>
      </c>
    </row>
    <row r="178" spans="5:7" x14ac:dyDescent="0.2">
      <c r="E178" t="str" cm="1">
        <f t="array" ref="E178">IF(C178&gt;0,IF(C178="Cultivos",+IFERROR(INDEX(D$106:$D178,MATCH(0,INDEX(COUNTIF($E$7:E177,D$106:$D178),),)),""),""),"")</f>
        <v/>
      </c>
      <c r="G178" s="4" t="e">
        <f>+IF(SUMIFS(Tabla4[Estimado P y D],Tabla4[Bien afectado],LISTAS!E178)&gt;0,SUMIFS(Tabla4[Estimado P y D],Tabla4[Bien afectado],LISTAS!E178),"")</f>
        <v>#VALUE!</v>
      </c>
    </row>
    <row r="179" spans="5:7" x14ac:dyDescent="0.2">
      <c r="E179" t="str" cm="1">
        <f t="array" ref="E179">IF(C179&gt;0,IF(C179="Cultivos",+IFERROR(INDEX(D$106:$D179,MATCH(0,INDEX(COUNTIF($E$7:E178,D$106:$D179),),)),""),""),"")</f>
        <v/>
      </c>
      <c r="G179" s="4" t="e">
        <f>+IF(SUMIFS(Tabla4[Estimado P y D],Tabla4[Bien afectado],LISTAS!E179)&gt;0,SUMIFS(Tabla4[Estimado P y D],Tabla4[Bien afectado],LISTAS!E179),"")</f>
        <v>#VALUE!</v>
      </c>
    </row>
    <row r="180" spans="5:7" x14ac:dyDescent="0.2">
      <c r="E180" t="str" cm="1">
        <f t="array" ref="E180">IF(C180&gt;0,IF(C180="Cultivos",+IFERROR(INDEX(D$106:$D180,MATCH(0,INDEX(COUNTIF($E$7:E179,D$106:$D180),),)),""),""),"")</f>
        <v/>
      </c>
      <c r="G180" s="4" t="e">
        <f>+IF(SUMIFS(Tabla4[Estimado P y D],Tabla4[Bien afectado],LISTAS!E180)&gt;0,SUMIFS(Tabla4[Estimado P y D],Tabla4[Bien afectado],LISTAS!E180),"")</f>
        <v>#VALUE!</v>
      </c>
    </row>
    <row r="181" spans="5:7" x14ac:dyDescent="0.2">
      <c r="E181" t="str" cm="1">
        <f t="array" ref="E181">IF(C181&gt;0,IF(C181="Cultivos",+IFERROR(INDEX(D$106:$D181,MATCH(0,INDEX(COUNTIF($E$7:E180,D$106:$D181),),)),""),""),"")</f>
        <v/>
      </c>
      <c r="G181" s="4" t="e">
        <f>+IF(SUMIFS(Tabla4[Estimado P y D],Tabla4[Bien afectado],LISTAS!E181)&gt;0,SUMIFS(Tabla4[Estimado P y D],Tabla4[Bien afectado],LISTAS!E181),"")</f>
        <v>#VALUE!</v>
      </c>
    </row>
    <row r="182" spans="5:7" x14ac:dyDescent="0.2">
      <c r="E182" t="str" cm="1">
        <f t="array" ref="E182">IF(C182&gt;0,IF(C182="Cultivos",+IFERROR(INDEX(D$106:$D182,MATCH(0,INDEX(COUNTIF($E$7:E181,D$106:$D182),),)),""),""),"")</f>
        <v/>
      </c>
      <c r="G182" s="4" t="e">
        <f>+IF(SUMIFS(Tabla4[Estimado P y D],Tabla4[Bien afectado],LISTAS!E182)&gt;0,SUMIFS(Tabla4[Estimado P y D],Tabla4[Bien afectado],LISTAS!E182),"")</f>
        <v>#VALUE!</v>
      </c>
    </row>
    <row r="183" spans="5:7" x14ac:dyDescent="0.2">
      <c r="E183" t="str" cm="1">
        <f t="array" ref="E183">IF(C183&gt;0,IF(C183="Cultivos",+IFERROR(INDEX(D$106:$D183,MATCH(0,INDEX(COUNTIF($E$7:E182,D$106:$D183),),)),""),""),"")</f>
        <v/>
      </c>
      <c r="G183" s="4" t="e">
        <f>+IF(SUMIFS(Tabla4[Estimado P y D],Tabla4[Bien afectado],LISTAS!E183)&gt;0,SUMIFS(Tabla4[Estimado P y D],Tabla4[Bien afectado],LISTAS!E183),"")</f>
        <v>#VALUE!</v>
      </c>
    </row>
    <row r="184" spans="5:7" x14ac:dyDescent="0.2">
      <c r="E184" t="str" cm="1">
        <f t="array" ref="E184">IF(C184&gt;0,IF(C184="Cultivos",+IFERROR(INDEX(D$106:$D184,MATCH(0,INDEX(COUNTIF($E$7:E183,D$106:$D184),),)),""),""),"")</f>
        <v/>
      </c>
      <c r="G184" s="4" t="e">
        <f>+IF(SUMIFS(Tabla4[Estimado P y D],Tabla4[Bien afectado],LISTAS!E184)&gt;0,SUMIFS(Tabla4[Estimado P y D],Tabla4[Bien afectado],LISTAS!E184),"")</f>
        <v>#VALUE!</v>
      </c>
    </row>
    <row r="185" spans="5:7" x14ac:dyDescent="0.2">
      <c r="E185" t="str" cm="1">
        <f t="array" ref="E185">IF(C185&gt;0,IF(C185="Cultivos",+IFERROR(INDEX(D$106:$D185,MATCH(0,INDEX(COUNTIF($E$7:E184,D$106:$D185),),)),""),""),"")</f>
        <v/>
      </c>
      <c r="G185" s="4" t="e">
        <f>+IF(SUMIFS(Tabla4[Estimado P y D],Tabla4[Bien afectado],LISTAS!E185)&gt;0,SUMIFS(Tabla4[Estimado P y D],Tabla4[Bien afectado],LISTAS!E185),"")</f>
        <v>#VALUE!</v>
      </c>
    </row>
    <row r="186" spans="5:7" x14ac:dyDescent="0.2">
      <c r="E186" t="str" cm="1">
        <f t="array" ref="E186">IF(C186&gt;0,IF(C186="Cultivos",+IFERROR(INDEX(D$106:$D186,MATCH(0,INDEX(COUNTIF($E$7:E185,D$106:$D186),),)),""),""),"")</f>
        <v/>
      </c>
      <c r="G186" s="4" t="e">
        <f>+IF(SUMIFS(Tabla4[Estimado P y D],Tabla4[Bien afectado],LISTAS!E186)&gt;0,SUMIFS(Tabla4[Estimado P y D],Tabla4[Bien afectado],LISTAS!E186),"")</f>
        <v>#VALUE!</v>
      </c>
    </row>
    <row r="187" spans="5:7" x14ac:dyDescent="0.2">
      <c r="E187" t="str" cm="1">
        <f t="array" ref="E187">IF(C187&gt;0,IF(C187="Cultivos",+IFERROR(INDEX(D$106:$D187,MATCH(0,INDEX(COUNTIF($E$7:E186,D$106:$D187),),)),""),""),"")</f>
        <v/>
      </c>
      <c r="G187" s="4" t="e">
        <f>+IF(SUMIFS(Tabla4[Estimado P y D],Tabla4[Bien afectado],LISTAS!E187)&gt;0,SUMIFS(Tabla4[Estimado P y D],Tabla4[Bien afectado],LISTAS!E187),"")</f>
        <v>#VALUE!</v>
      </c>
    </row>
    <row r="188" spans="5:7" x14ac:dyDescent="0.2">
      <c r="E188" t="str" cm="1">
        <f t="array" ref="E188">IF(C188&gt;0,IF(C188="Cultivos",+IFERROR(INDEX(D$106:$D188,MATCH(0,INDEX(COUNTIF($E$7:E187,D$106:$D188),),)),""),""),"")</f>
        <v/>
      </c>
      <c r="G188" s="4" t="e">
        <f>+IF(SUMIFS(Tabla4[Estimado P y D],Tabla4[Bien afectado],LISTAS!E188)&gt;0,SUMIFS(Tabla4[Estimado P y D],Tabla4[Bien afectado],LISTAS!E188),"")</f>
        <v>#VALUE!</v>
      </c>
    </row>
    <row r="189" spans="5:7" x14ac:dyDescent="0.2">
      <c r="E189" t="str" cm="1">
        <f t="array" ref="E189">IF(C189&gt;0,IF(C189="Cultivos",+IFERROR(INDEX(D$106:$D189,MATCH(0,INDEX(COUNTIF($E$7:E188,D$106:$D189),),)),""),""),"")</f>
        <v/>
      </c>
      <c r="G189" s="4" t="e">
        <f>+IF(SUMIFS(Tabla4[Estimado P y D],Tabla4[Bien afectado],LISTAS!E189)&gt;0,SUMIFS(Tabla4[Estimado P y D],Tabla4[Bien afectado],LISTAS!E189),"")</f>
        <v>#VALUE!</v>
      </c>
    </row>
    <row r="190" spans="5:7" x14ac:dyDescent="0.2">
      <c r="E190" t="str" cm="1">
        <f t="array" ref="E190">IF(C190&gt;0,IF(C190="Cultivos",+IFERROR(INDEX(D$106:$D190,MATCH(0,INDEX(COUNTIF($E$7:E189,D$106:$D190),),)),""),""),"")</f>
        <v/>
      </c>
      <c r="G190" s="4" t="e">
        <f>+IF(SUMIFS(Tabla4[Estimado P y D],Tabla4[Bien afectado],LISTAS!E190)&gt;0,SUMIFS(Tabla4[Estimado P y D],Tabla4[Bien afectado],LISTAS!E190),"")</f>
        <v>#VALUE!</v>
      </c>
    </row>
    <row r="191" spans="5:7" x14ac:dyDescent="0.2">
      <c r="E191" t="str" cm="1">
        <f t="array" ref="E191">IF(C191&gt;0,IF(C191="Cultivos",+IFERROR(INDEX(D$106:$D191,MATCH(0,INDEX(COUNTIF($E$7:E190,D$106:$D191),),)),""),""),"")</f>
        <v/>
      </c>
      <c r="G191" s="4" t="e">
        <f>+IF(SUMIFS(Tabla4[Estimado P y D],Tabla4[Bien afectado],LISTAS!E191)&gt;0,SUMIFS(Tabla4[Estimado P y D],Tabla4[Bien afectado],LISTAS!E191),"")</f>
        <v>#VALUE!</v>
      </c>
    </row>
    <row r="192" spans="5:7" x14ac:dyDescent="0.2">
      <c r="E192" t="str" cm="1">
        <f t="array" ref="E192">IF(C192&gt;0,IF(C192="Cultivos",+IFERROR(INDEX(D$106:$D192,MATCH(0,INDEX(COUNTIF($E$7:E191,D$106:$D192),),)),""),""),"")</f>
        <v/>
      </c>
      <c r="G192" s="4" t="e">
        <f>+IF(SUMIFS(Tabla4[Estimado P y D],Tabla4[Bien afectado],LISTAS!E192)&gt;0,SUMIFS(Tabla4[Estimado P y D],Tabla4[Bien afectado],LISTAS!E192),"")</f>
        <v>#VALUE!</v>
      </c>
    </row>
    <row r="193" spans="5:7" x14ac:dyDescent="0.2">
      <c r="E193" t="str" cm="1">
        <f t="array" ref="E193">IF(C193&gt;0,IF(C193="Cultivos",+IFERROR(INDEX(D$106:$D193,MATCH(0,INDEX(COUNTIF($E$7:E192,D$106:$D193),),)),""),""),"")</f>
        <v/>
      </c>
      <c r="G193" s="4" t="e">
        <f>+IF(SUMIFS(Tabla4[Estimado P y D],Tabla4[Bien afectado],LISTAS!E193)&gt;0,SUMIFS(Tabla4[Estimado P y D],Tabla4[Bien afectado],LISTAS!E193),"")</f>
        <v>#VALUE!</v>
      </c>
    </row>
    <row r="194" spans="5:7" x14ac:dyDescent="0.2">
      <c r="E194" t="str" cm="1">
        <f t="array" ref="E194">IF(C194&gt;0,IF(C194="Cultivos",+IFERROR(INDEX(D$106:$D194,MATCH(0,INDEX(COUNTIF($E$7:E193,D$106:$D194),),)),""),""),"")</f>
        <v/>
      </c>
      <c r="G194" s="4" t="e">
        <f>+IF(SUMIFS(Tabla4[Estimado P y D],Tabla4[Bien afectado],LISTAS!E194)&gt;0,SUMIFS(Tabla4[Estimado P y D],Tabla4[Bien afectado],LISTAS!E194),"")</f>
        <v>#VALUE!</v>
      </c>
    </row>
    <row r="195" spans="5:7" x14ac:dyDescent="0.2">
      <c r="E195" t="str" cm="1">
        <f t="array" ref="E195">IF(C195&gt;0,IF(C195="Cultivos",+IFERROR(INDEX(D$106:$D195,MATCH(0,INDEX(COUNTIF($E$7:E194,D$106:$D195),),)),""),""),"")</f>
        <v/>
      </c>
      <c r="G195" s="4" t="e">
        <f>+IF(SUMIFS(Tabla4[Estimado P y D],Tabla4[Bien afectado],LISTAS!E195)&gt;0,SUMIFS(Tabla4[Estimado P y D],Tabla4[Bien afectado],LISTAS!E195),"")</f>
        <v>#VALUE!</v>
      </c>
    </row>
    <row r="196" spans="5:7" x14ac:dyDescent="0.2">
      <c r="E196" t="str" cm="1">
        <f t="array" ref="E196">IF(C196&gt;0,IF(C196="Cultivos",+IFERROR(INDEX(D$106:$D196,MATCH(0,INDEX(COUNTIF($E$7:E195,D$106:$D196),),)),""),""),"")</f>
        <v/>
      </c>
      <c r="G196" s="4" t="e">
        <f>+IF(SUMIFS(Tabla4[Estimado P y D],Tabla4[Bien afectado],LISTAS!E196)&gt;0,SUMIFS(Tabla4[Estimado P y D],Tabla4[Bien afectado],LISTAS!E196),"")</f>
        <v>#VALUE!</v>
      </c>
    </row>
    <row r="197" spans="5:7" x14ac:dyDescent="0.2">
      <c r="E197" t="str" cm="1">
        <f t="array" ref="E197">IF(C197&gt;0,IF(C197="Cultivos",+IFERROR(INDEX(D$106:$D197,MATCH(0,INDEX(COUNTIF($E$7:E196,D$106:$D197),),)),""),""),"")</f>
        <v/>
      </c>
      <c r="G197" s="4" t="e">
        <f>+IF(SUMIFS(Tabla4[Estimado P y D],Tabla4[Bien afectado],LISTAS!E197)&gt;0,SUMIFS(Tabla4[Estimado P y D],Tabla4[Bien afectado],LISTAS!E197),"")</f>
        <v>#VALUE!</v>
      </c>
    </row>
    <row r="198" spans="5:7" x14ac:dyDescent="0.2">
      <c r="E198" t="str" cm="1">
        <f t="array" ref="E198">IF(C198&gt;0,IF(C198="Cultivos",+IFERROR(INDEX(D$106:$D198,MATCH(0,INDEX(COUNTIF($E$7:E197,D$106:$D198),),)),""),""),"")</f>
        <v/>
      </c>
      <c r="G198" s="4" t="e">
        <f>+IF(SUMIFS(Tabla4[Estimado P y D],Tabla4[Bien afectado],LISTAS!E198)&gt;0,SUMIFS(Tabla4[Estimado P y D],Tabla4[Bien afectado],LISTAS!E198),"")</f>
        <v>#VALUE!</v>
      </c>
    </row>
    <row r="199" spans="5:7" x14ac:dyDescent="0.2">
      <c r="E199" t="str" cm="1">
        <f t="array" ref="E199">IF(C199&gt;0,IF(C199="Cultivos",+IFERROR(INDEX(D$106:$D199,MATCH(0,INDEX(COUNTIF($E$7:E198,D$106:$D199),),)),""),""),"")</f>
        <v/>
      </c>
      <c r="G199" s="4" t="e">
        <f>+IF(SUMIFS(Tabla4[Estimado P y D],Tabla4[Bien afectado],LISTAS!E199)&gt;0,SUMIFS(Tabla4[Estimado P y D],Tabla4[Bien afectado],LISTAS!E199),"")</f>
        <v>#VALUE!</v>
      </c>
    </row>
    <row r="200" spans="5:7" x14ac:dyDescent="0.2">
      <c r="E200" t="str" cm="1">
        <f t="array" ref="E200">IF(C200&gt;0,IF(C200="Cultivos",+IFERROR(INDEX(D$106:$D200,MATCH(0,INDEX(COUNTIF($E$7:E199,D$106:$D200),),)),""),""),"")</f>
        <v/>
      </c>
      <c r="G200" s="4" t="e">
        <f>+IF(SUMIFS(Tabla4[Estimado P y D],Tabla4[Bien afectado],LISTAS!E200)&gt;0,SUMIFS(Tabla4[Estimado P y D],Tabla4[Bien afectado],LISTAS!E200),"")</f>
        <v>#VALUE!</v>
      </c>
    </row>
    <row r="201" spans="5:7" x14ac:dyDescent="0.2">
      <c r="E201" t="str" cm="1">
        <f t="array" ref="E201">IF(C201&gt;0,IF(C201="Cultivos",+IFERROR(INDEX(D$106:$D201,MATCH(0,INDEX(COUNTIF($E$7:E200,D$106:$D201),),)),""),""),"")</f>
        <v/>
      </c>
      <c r="G201" s="4" t="e">
        <f>+IF(SUMIFS(Tabla4[Estimado P y D],Tabla4[Bien afectado],LISTAS!E201)&gt;0,SUMIFS(Tabla4[Estimado P y D],Tabla4[Bien afectado],LISTAS!E201),"")</f>
        <v>#VALUE!</v>
      </c>
    </row>
    <row r="202" spans="5:7" x14ac:dyDescent="0.2">
      <c r="E202" t="str" cm="1">
        <f t="array" ref="E202">IF(C202&gt;0,IF(C202="Cultivos",+IFERROR(INDEX(D$106:$D202,MATCH(0,INDEX(COUNTIF($E$7:E201,D$106:$D202),),)),""),""),"")</f>
        <v/>
      </c>
      <c r="G202" s="4" t="e">
        <f>+IF(SUMIFS(Tabla4[Estimado P y D],Tabla4[Bien afectado],LISTAS!E202)&gt;0,SUMIFS(Tabla4[Estimado P y D],Tabla4[Bien afectado],LISTAS!E202),"")</f>
        <v>#VALUE!</v>
      </c>
    </row>
    <row r="203" spans="5:7" x14ac:dyDescent="0.2">
      <c r="E203" t="str" cm="1">
        <f t="array" ref="E203">IF(C203&gt;0,IF(C203="Cultivos",+IFERROR(INDEX(D$106:$D203,MATCH(0,INDEX(COUNTIF($E$7:E202,D$106:$D203),),)),""),""),"")</f>
        <v/>
      </c>
      <c r="G203" s="4" t="e">
        <f>+IF(SUMIFS(Tabla4[Estimado P y D],Tabla4[Bien afectado],LISTAS!E203)&gt;0,SUMIFS(Tabla4[Estimado P y D],Tabla4[Bien afectado],LISTAS!E203),"")</f>
        <v>#VALUE!</v>
      </c>
    </row>
    <row r="204" spans="5:7" x14ac:dyDescent="0.2">
      <c r="E204" t="str" cm="1">
        <f t="array" ref="E204">IF(C204&gt;0,IF(C204="Cultivos",+IFERROR(INDEX(D$106:$D204,MATCH(0,INDEX(COUNTIF($E$7:E203,D$106:$D204),),)),""),""),"")</f>
        <v/>
      </c>
      <c r="G204" s="4" t="e">
        <f>+IF(SUMIFS(Tabla4[Estimado P y D],Tabla4[Bien afectado],LISTAS!E204)&gt;0,SUMIFS(Tabla4[Estimado P y D],Tabla4[Bien afectado],LISTAS!E204),"")</f>
        <v>#VALUE!</v>
      </c>
    </row>
    <row r="205" spans="5:7" x14ac:dyDescent="0.2">
      <c r="E205" t="str" cm="1">
        <f t="array" ref="E205">IF(C205&gt;0,IF(C205="Cultivos",+IFERROR(INDEX(D$106:$D205,MATCH(0,INDEX(COUNTIF($E$7:E204,D$106:$D205),),)),""),""),"")</f>
        <v/>
      </c>
      <c r="G205" s="4" t="e">
        <f>+IF(SUMIFS(Tabla4[Estimado P y D],Tabla4[Bien afectado],LISTAS!E205)&gt;0,SUMIFS(Tabla4[Estimado P y D],Tabla4[Bien afectado],LISTAS!E205),"")</f>
        <v>#VALUE!</v>
      </c>
    </row>
    <row r="206" spans="5:7" x14ac:dyDescent="0.2">
      <c r="E206" t="str" cm="1">
        <f t="array" ref="E206">IF(C206&gt;0,IF(C206="Cultivos",+IFERROR(INDEX(D$106:$D206,MATCH(0,INDEX(COUNTIF($E$7:E205,D$106:$D206),),)),""),""),"")</f>
        <v/>
      </c>
      <c r="G206" s="4" t="e">
        <f>+IF(SUMIFS(Tabla4[Estimado P y D],Tabla4[Bien afectado],LISTAS!E206)&gt;0,SUMIFS(Tabla4[Estimado P y D],Tabla4[Bien afectado],LISTAS!E206),"")</f>
        <v>#VALUE!</v>
      </c>
    </row>
    <row r="207" spans="5:7" x14ac:dyDescent="0.2">
      <c r="E207" t="str" cm="1">
        <f t="array" ref="E207">IF(C207&gt;0,IF(C207="Cultivos",+IFERROR(INDEX(D$106:$D207,MATCH(0,INDEX(COUNTIF($E$7:E206,D$106:$D207),),)),""),""),"")</f>
        <v/>
      </c>
      <c r="G207" s="4" t="e">
        <f>+IF(SUMIFS(Tabla4[Estimado P y D],Tabla4[Bien afectado],LISTAS!E207)&gt;0,SUMIFS(Tabla4[Estimado P y D],Tabla4[Bien afectado],LISTAS!E207),"")</f>
        <v>#VALUE!</v>
      </c>
    </row>
    <row r="208" spans="5:7" x14ac:dyDescent="0.2">
      <c r="E208" t="str" cm="1">
        <f t="array" ref="E208">IF(C208&gt;0,IF(C208="Cultivos",+IFERROR(INDEX(D$106:$D208,MATCH(0,INDEX(COUNTIF($E$7:E207,D$106:$D208),),)),""),""),"")</f>
        <v/>
      </c>
      <c r="G208" s="4" t="e">
        <f>+IF(SUMIFS(Tabla4[Estimado P y D],Tabla4[Bien afectado],LISTAS!E208)&gt;0,SUMIFS(Tabla4[Estimado P y D],Tabla4[Bien afectado],LISTAS!E208),"")</f>
        <v>#VALUE!</v>
      </c>
    </row>
    <row r="209" spans="5:7" x14ac:dyDescent="0.2">
      <c r="E209" t="str" cm="1">
        <f t="array" ref="E209">IF(C209&gt;0,IF(C209="Cultivos",+IFERROR(INDEX(D$106:$D209,MATCH(0,INDEX(COUNTIF($E$7:E208,D$106:$D209),),)),""),""),"")</f>
        <v/>
      </c>
      <c r="G209" s="4" t="e">
        <f>+IF(SUMIFS(Tabla4[Estimado P y D],Tabla4[Bien afectado],LISTAS!E209)&gt;0,SUMIFS(Tabla4[Estimado P y D],Tabla4[Bien afectado],LISTAS!E209),"")</f>
        <v>#VALUE!</v>
      </c>
    </row>
    <row r="210" spans="5:7" x14ac:dyDescent="0.2">
      <c r="E210" t="str" cm="1">
        <f t="array" ref="E210">IF(C210&gt;0,IF(C210="Cultivos",+IFERROR(INDEX(D$106:$D210,MATCH(0,INDEX(COUNTIF($E$7:E209,D$106:$D210),),)),""),""),"")</f>
        <v/>
      </c>
      <c r="G210" s="4" t="e">
        <f>+IF(SUMIFS(Tabla4[Estimado P y D],Tabla4[Bien afectado],LISTAS!E210)&gt;0,SUMIFS(Tabla4[Estimado P y D],Tabla4[Bien afectado],LISTAS!E210),"")</f>
        <v>#VALUE!</v>
      </c>
    </row>
    <row r="211" spans="5:7" x14ac:dyDescent="0.2">
      <c r="E211" t="str" cm="1">
        <f t="array" ref="E211">IF(C211&gt;0,IF(C211="Cultivos",+IFERROR(INDEX(D$106:$D211,MATCH(0,INDEX(COUNTIF($E$7:E210,D$106:$D211),),)),""),""),"")</f>
        <v/>
      </c>
      <c r="G211" s="4" t="e">
        <f>+IF(SUMIFS(Tabla4[Estimado P y D],Tabla4[Bien afectado],LISTAS!E211)&gt;0,SUMIFS(Tabla4[Estimado P y D],Tabla4[Bien afectado],LISTAS!E211),"")</f>
        <v>#VALUE!</v>
      </c>
    </row>
    <row r="212" spans="5:7" x14ac:dyDescent="0.2">
      <c r="E212" t="str" cm="1">
        <f t="array" ref="E212">IF(C212&gt;0,IF(C212="Cultivos",+IFERROR(INDEX(D$106:$D212,MATCH(0,INDEX(COUNTIF($E$7:E211,D$106:$D212),),)),""),""),"")</f>
        <v/>
      </c>
      <c r="G212" s="4" t="e">
        <f>+IF(SUMIFS(Tabla4[Estimado P y D],Tabla4[Bien afectado],LISTAS!E212)&gt;0,SUMIFS(Tabla4[Estimado P y D],Tabla4[Bien afectado],LISTAS!E212),"")</f>
        <v>#VALUE!</v>
      </c>
    </row>
    <row r="213" spans="5:7" x14ac:dyDescent="0.2">
      <c r="E213" t="str" cm="1">
        <f t="array" ref="E213">IF(C213&gt;0,IF(C213="Cultivos",+IFERROR(INDEX(D$106:$D213,MATCH(0,INDEX(COUNTIF($E$7:E212,D$106:$D213),),)),""),""),"")</f>
        <v/>
      </c>
      <c r="G213" s="4" t="e">
        <f>+IF(SUMIFS(Tabla4[Estimado P y D],Tabla4[Bien afectado],LISTAS!E213)&gt;0,SUMIFS(Tabla4[Estimado P y D],Tabla4[Bien afectado],LISTAS!E213),"")</f>
        <v>#VALUE!</v>
      </c>
    </row>
    <row r="214" spans="5:7" x14ac:dyDescent="0.2">
      <c r="E214" t="str" cm="1">
        <f t="array" ref="E214">IF(C214&gt;0,IF(C214="Cultivos",+IFERROR(INDEX(D$106:$D214,MATCH(0,INDEX(COUNTIF($E$7:E213,D$106:$D214),),)),""),""),"")</f>
        <v/>
      </c>
      <c r="G214" s="4" t="e">
        <f>+IF(SUMIFS(Tabla4[Estimado P y D],Tabla4[Bien afectado],LISTAS!E214)&gt;0,SUMIFS(Tabla4[Estimado P y D],Tabla4[Bien afectado],LISTAS!E214),"")</f>
        <v>#VALUE!</v>
      </c>
    </row>
    <row r="215" spans="5:7" x14ac:dyDescent="0.2">
      <c r="E215" t="str" cm="1">
        <f t="array" ref="E215">IF(C215&gt;0,IF(C215="Cultivos",+IFERROR(INDEX(D$106:$D215,MATCH(0,INDEX(COUNTIF($E$7:E214,D$106:$D215),),)),""),""),"")</f>
        <v/>
      </c>
      <c r="G215" s="4" t="e">
        <f>+IF(SUMIFS(Tabla4[Estimado P y D],Tabla4[Bien afectado],LISTAS!E215)&gt;0,SUMIFS(Tabla4[Estimado P y D],Tabla4[Bien afectado],LISTAS!E215),"")</f>
        <v>#VALUE!</v>
      </c>
    </row>
    <row r="216" spans="5:7" x14ac:dyDescent="0.2">
      <c r="E216" t="str" cm="1">
        <f t="array" ref="E216">IF(C216&gt;0,IF(C216="Cultivos",+IFERROR(INDEX(D$106:$D216,MATCH(0,INDEX(COUNTIF($E$7:E215,D$106:$D216),),)),""),""),"")</f>
        <v/>
      </c>
      <c r="G216" s="4" t="e">
        <f>+IF(SUMIFS(Tabla4[Estimado P y D],Tabla4[Bien afectado],LISTAS!E216)&gt;0,SUMIFS(Tabla4[Estimado P y D],Tabla4[Bien afectado],LISTAS!E216),"")</f>
        <v>#VALUE!</v>
      </c>
    </row>
    <row r="217" spans="5:7" x14ac:dyDescent="0.2">
      <c r="E217" t="str" cm="1">
        <f t="array" ref="E217">IF(C217&gt;0,IF(C217="Cultivos",+IFERROR(INDEX(D$106:$D217,MATCH(0,INDEX(COUNTIF($E$7:E216,D$106:$D217),),)),""),""),"")</f>
        <v/>
      </c>
      <c r="G217" s="4" t="e">
        <f>+IF(SUMIFS(Tabla4[Estimado P y D],Tabla4[Bien afectado],LISTAS!E217)&gt;0,SUMIFS(Tabla4[Estimado P y D],Tabla4[Bien afectado],LISTAS!E217),"")</f>
        <v>#VALUE!</v>
      </c>
    </row>
    <row r="218" spans="5:7" x14ac:dyDescent="0.2">
      <c r="E218" t="str" cm="1">
        <f t="array" ref="E218">IF(C218&gt;0,IF(C218="Cultivos",+IFERROR(INDEX(D$106:$D218,MATCH(0,INDEX(COUNTIF($E$7:E217,D$106:$D218),),)),""),""),"")</f>
        <v/>
      </c>
      <c r="G218" s="4" t="e">
        <f>+IF(SUMIFS(Tabla4[Estimado P y D],Tabla4[Bien afectado],LISTAS!E218)&gt;0,SUMIFS(Tabla4[Estimado P y D],Tabla4[Bien afectado],LISTAS!E218),"")</f>
        <v>#VALUE!</v>
      </c>
    </row>
    <row r="219" spans="5:7" x14ac:dyDescent="0.2">
      <c r="E219" t="str" cm="1">
        <f t="array" ref="E219">IF(C219&gt;0,IF(C219="Cultivos",+IFERROR(INDEX(D$106:$D219,MATCH(0,INDEX(COUNTIF($E$7:E218,D$106:$D219),),)),""),""),"")</f>
        <v/>
      </c>
      <c r="G219" s="4" t="e">
        <f>+IF(SUMIFS(Tabla4[Estimado P y D],Tabla4[Bien afectado],LISTAS!E219)&gt;0,SUMIFS(Tabla4[Estimado P y D],Tabla4[Bien afectado],LISTAS!E219),"")</f>
        <v>#VALUE!</v>
      </c>
    </row>
    <row r="220" spans="5:7" x14ac:dyDescent="0.2">
      <c r="E220" t="str" cm="1">
        <f t="array" ref="E220">IF(C220&gt;0,IF(C220="Cultivos",+IFERROR(INDEX(D$106:$D220,MATCH(0,INDEX(COUNTIF($E$7:E219,D$106:$D220),),)),""),""),"")</f>
        <v/>
      </c>
      <c r="G220" s="4" t="e">
        <f>+IF(SUMIFS(Tabla4[Estimado P y D],Tabla4[Bien afectado],LISTAS!E220)&gt;0,SUMIFS(Tabla4[Estimado P y D],Tabla4[Bien afectado],LISTAS!E220),"")</f>
        <v>#VALUE!</v>
      </c>
    </row>
    <row r="221" spans="5:7" x14ac:dyDescent="0.2">
      <c r="E221" t="str" cm="1">
        <f t="array" ref="E221">IF(C221&gt;0,IF(C221="Cultivos",+IFERROR(INDEX(D$106:$D221,MATCH(0,INDEX(COUNTIF($E$7:E220,D$106:$D221),),)),""),""),"")</f>
        <v/>
      </c>
      <c r="G221" s="4" t="e">
        <f>+IF(SUMIFS(Tabla4[Estimado P y D],Tabla4[Bien afectado],LISTAS!E221)&gt;0,SUMIFS(Tabla4[Estimado P y D],Tabla4[Bien afectado],LISTAS!E221),"")</f>
        <v>#VALUE!</v>
      </c>
    </row>
    <row r="222" spans="5:7" x14ac:dyDescent="0.2">
      <c r="E222" t="str" cm="1">
        <f t="array" ref="E222">IF(C222&gt;0,IF(C222="Cultivos",+IFERROR(INDEX(D$106:$D222,MATCH(0,INDEX(COUNTIF($E$7:E221,D$106:$D222),),)),""),""),"")</f>
        <v/>
      </c>
      <c r="G222" s="4" t="e">
        <f>+IF(SUMIFS(Tabla4[Estimado P y D],Tabla4[Bien afectado],LISTAS!E222)&gt;0,SUMIFS(Tabla4[Estimado P y D],Tabla4[Bien afectado],LISTAS!E222),"")</f>
        <v>#VALUE!</v>
      </c>
    </row>
    <row r="223" spans="5:7" x14ac:dyDescent="0.2">
      <c r="E223" t="str" cm="1">
        <f t="array" ref="E223">IF(C223&gt;0,IF(C223="Cultivos",+IFERROR(INDEX(D$106:$D223,MATCH(0,INDEX(COUNTIF($E$7:E222,D$106:$D223),),)),""),""),"")</f>
        <v/>
      </c>
      <c r="G223" s="4" t="e">
        <f>+IF(SUMIFS(Tabla4[Estimado P y D],Tabla4[Bien afectado],LISTAS!E223)&gt;0,SUMIFS(Tabla4[Estimado P y D],Tabla4[Bien afectado],LISTAS!E223),"")</f>
        <v>#VALUE!</v>
      </c>
    </row>
    <row r="224" spans="5:7" x14ac:dyDescent="0.2">
      <c r="E224" t="str" cm="1">
        <f t="array" ref="E224">IF(C224&gt;0,IF(C224="Cultivos",+IFERROR(INDEX(D$106:$D224,MATCH(0,INDEX(COUNTIF($E$7:E223,D$106:$D224),),)),""),""),"")</f>
        <v/>
      </c>
      <c r="G224" s="4" t="e">
        <f>+IF(SUMIFS(Tabla4[Estimado P y D],Tabla4[Bien afectado],LISTAS!E224)&gt;0,SUMIFS(Tabla4[Estimado P y D],Tabla4[Bien afectado],LISTAS!E224),"")</f>
        <v>#VALUE!</v>
      </c>
    </row>
    <row r="225" spans="5:7" x14ac:dyDescent="0.2">
      <c r="E225" t="str" cm="1">
        <f t="array" ref="E225">IF(C225&gt;0,IF(C225="Cultivos",+IFERROR(INDEX(D$106:$D225,MATCH(0,INDEX(COUNTIF($E$7:E224,D$106:$D225),),)),""),""),"")</f>
        <v/>
      </c>
      <c r="G225" s="4" t="e">
        <f>+IF(SUMIFS(Tabla4[Estimado P y D],Tabla4[Bien afectado],LISTAS!E225)&gt;0,SUMIFS(Tabla4[Estimado P y D],Tabla4[Bien afectado],LISTAS!E225),"")</f>
        <v>#VALUE!</v>
      </c>
    </row>
    <row r="226" spans="5:7" x14ac:dyDescent="0.2">
      <c r="E226" t="str" cm="1">
        <f t="array" ref="E226">IF(C226&gt;0,IF(C226="Cultivos",+IFERROR(INDEX(D$106:$D226,MATCH(0,INDEX(COUNTIF($E$7:E225,D$106:$D226),),)),""),""),"")</f>
        <v/>
      </c>
      <c r="G226" s="4" t="e">
        <f>+IF(SUMIFS(Tabla4[Estimado P y D],Tabla4[Bien afectado],LISTAS!E226)&gt;0,SUMIFS(Tabla4[Estimado P y D],Tabla4[Bien afectado],LISTAS!E226),"")</f>
        <v>#VALUE!</v>
      </c>
    </row>
    <row r="227" spans="5:7" x14ac:dyDescent="0.2">
      <c r="E227" t="str" cm="1">
        <f t="array" ref="E227">IF(C227&gt;0,IF(C227="Cultivos",+IFERROR(INDEX(D$106:$D227,MATCH(0,INDEX(COUNTIF($E$7:E226,D$106:$D227),),)),""),""),"")</f>
        <v/>
      </c>
      <c r="G227" s="4" t="e">
        <f>+IF(SUMIFS(Tabla4[Estimado P y D],Tabla4[Bien afectado],LISTAS!E227)&gt;0,SUMIFS(Tabla4[Estimado P y D],Tabla4[Bien afectado],LISTAS!E227),"")</f>
        <v>#VALUE!</v>
      </c>
    </row>
    <row r="228" spans="5:7" x14ac:dyDescent="0.2">
      <c r="E228" t="str" cm="1">
        <f t="array" ref="E228">IF(C228&gt;0,IF(C228="Cultivos",+IFERROR(INDEX(D$106:$D228,MATCH(0,INDEX(COUNTIF($E$7:E227,D$106:$D228),),)),""),""),"")</f>
        <v/>
      </c>
      <c r="G228" s="4" t="e">
        <f>+IF(SUMIFS(Tabla4[Estimado P y D],Tabla4[Bien afectado],LISTAS!E228)&gt;0,SUMIFS(Tabla4[Estimado P y D],Tabla4[Bien afectado],LISTAS!E228),"")</f>
        <v>#VALUE!</v>
      </c>
    </row>
    <row r="229" spans="5:7" x14ac:dyDescent="0.2">
      <c r="E229" t="str" cm="1">
        <f t="array" ref="E229">IF(C229&gt;0,IF(C229="Cultivos",+IFERROR(INDEX(D$106:$D229,MATCH(0,INDEX(COUNTIF($E$7:E228,D$106:$D229),),)),""),""),"")</f>
        <v/>
      </c>
      <c r="G229" s="4" t="e">
        <f>+IF(SUMIFS(Tabla4[Estimado P y D],Tabla4[Bien afectado],LISTAS!E229)&gt;0,SUMIFS(Tabla4[Estimado P y D],Tabla4[Bien afectado],LISTAS!E229),"")</f>
        <v>#VALUE!</v>
      </c>
    </row>
    <row r="230" spans="5:7" x14ac:dyDescent="0.2">
      <c r="E230" t="str" cm="1">
        <f t="array" ref="E230">IF(C230&gt;0,IF(C230="Cultivos",+IFERROR(INDEX(D$106:$D230,MATCH(0,INDEX(COUNTIF($E$7:E229,D$106:$D230),),)),""),""),"")</f>
        <v/>
      </c>
      <c r="G230" s="4" t="e">
        <f>+IF(SUMIFS(Tabla4[Estimado P y D],Tabla4[Bien afectado],LISTAS!E230)&gt;0,SUMIFS(Tabla4[Estimado P y D],Tabla4[Bien afectado],LISTAS!E230),"")</f>
        <v>#VALUE!</v>
      </c>
    </row>
    <row r="231" spans="5:7" x14ac:dyDescent="0.2">
      <c r="E231" t="str" cm="1">
        <f t="array" ref="E231">IF(C231&gt;0,IF(C231="Cultivos",+IFERROR(INDEX(D$106:$D231,MATCH(0,INDEX(COUNTIF($E$7:E230,D$106:$D231),),)),""),""),"")</f>
        <v/>
      </c>
      <c r="G231" s="4" t="e">
        <f>+IF(SUMIFS(Tabla4[Estimado P y D],Tabla4[Bien afectado],LISTAS!E231)&gt;0,SUMIFS(Tabla4[Estimado P y D],Tabla4[Bien afectado],LISTAS!E231),"")</f>
        <v>#VALUE!</v>
      </c>
    </row>
    <row r="232" spans="5:7" x14ac:dyDescent="0.2">
      <c r="E232" t="str" cm="1">
        <f t="array" ref="E232">IF(C232&gt;0,IF(C232="Cultivos",+IFERROR(INDEX(D$106:$D232,MATCH(0,INDEX(COUNTIF($E$7:E231,D$106:$D232),),)),""),""),"")</f>
        <v/>
      </c>
      <c r="G232" s="4" t="e">
        <f>+IF(SUMIFS(Tabla4[Estimado P y D],Tabla4[Bien afectado],LISTAS!E232)&gt;0,SUMIFS(Tabla4[Estimado P y D],Tabla4[Bien afectado],LISTAS!E232),"")</f>
        <v>#VALUE!</v>
      </c>
    </row>
    <row r="233" spans="5:7" x14ac:dyDescent="0.2">
      <c r="E233" t="str" cm="1">
        <f t="array" ref="E233">IF(C233&gt;0,IF(C233="Cultivos",+IFERROR(INDEX(D$106:$D233,MATCH(0,INDEX(COUNTIF($E$7:E232,D$106:$D233),),)),""),""),"")</f>
        <v/>
      </c>
      <c r="G233" s="4" t="e">
        <f>+IF(SUMIFS(Tabla4[Estimado P y D],Tabla4[Bien afectado],LISTAS!E233)&gt;0,SUMIFS(Tabla4[Estimado P y D],Tabla4[Bien afectado],LISTAS!E233),"")</f>
        <v>#VALUE!</v>
      </c>
    </row>
    <row r="234" spans="5:7" x14ac:dyDescent="0.2">
      <c r="E234" t="str" cm="1">
        <f t="array" ref="E234">IF(C234&gt;0,IF(C234="Cultivos",+IFERROR(INDEX(D$106:$D234,MATCH(0,INDEX(COUNTIF($E$7:E233,D$106:$D234),),)),""),""),"")</f>
        <v/>
      </c>
      <c r="G234" s="4" t="e">
        <f>+IF(SUMIFS(Tabla4[Estimado P y D],Tabla4[Bien afectado],LISTAS!E234)&gt;0,SUMIFS(Tabla4[Estimado P y D],Tabla4[Bien afectado],LISTAS!E234),"")</f>
        <v>#VALUE!</v>
      </c>
    </row>
    <row r="235" spans="5:7" x14ac:dyDescent="0.2">
      <c r="E235" t="str" cm="1">
        <f t="array" ref="E235">IF(C235&gt;0,IF(C235="Cultivos",+IFERROR(INDEX(D$106:$D235,MATCH(0,INDEX(COUNTIF($E$7:E234,D$106:$D235),),)),""),""),"")</f>
        <v/>
      </c>
      <c r="G235" s="4" t="e">
        <f>+IF(SUMIFS(Tabla4[Estimado P y D],Tabla4[Bien afectado],LISTAS!E235)&gt;0,SUMIFS(Tabla4[Estimado P y D],Tabla4[Bien afectado],LISTAS!E235),"")</f>
        <v>#VALUE!</v>
      </c>
    </row>
    <row r="236" spans="5:7" x14ac:dyDescent="0.2">
      <c r="E236" t="str" cm="1">
        <f t="array" ref="E236">IF(C236&gt;0,IF(C236="Cultivos",+IFERROR(INDEX(D$106:$D236,MATCH(0,INDEX(COUNTIF($E$7:E235,D$106:$D236),),)),""),""),"")</f>
        <v/>
      </c>
      <c r="G236" s="4" t="e">
        <f>+IF(SUMIFS(Tabla4[Estimado P y D],Tabla4[Bien afectado],LISTAS!E236)&gt;0,SUMIFS(Tabla4[Estimado P y D],Tabla4[Bien afectado],LISTAS!E236),"")</f>
        <v>#VALUE!</v>
      </c>
    </row>
    <row r="237" spans="5:7" x14ac:dyDescent="0.2">
      <c r="E237" t="str" cm="1">
        <f t="array" ref="E237">IF(C237&gt;0,IF(C237="Cultivos",+IFERROR(INDEX(D$106:$D237,MATCH(0,INDEX(COUNTIF($E$7:E236,D$106:$D237),),)),""),""),"")</f>
        <v/>
      </c>
      <c r="G237" s="4" t="e">
        <f>+IF(SUMIFS(Tabla4[Estimado P y D],Tabla4[Bien afectado],LISTAS!E237)&gt;0,SUMIFS(Tabla4[Estimado P y D],Tabla4[Bien afectado],LISTAS!E237),"")</f>
        <v>#VALUE!</v>
      </c>
    </row>
    <row r="238" spans="5:7" x14ac:dyDescent="0.2">
      <c r="E238" t="str" cm="1">
        <f t="array" ref="E238">IF(C238&gt;0,IF(C238="Cultivos",+IFERROR(INDEX(D$106:$D238,MATCH(0,INDEX(COUNTIF($E$7:E237,D$106:$D238),),)),""),""),"")</f>
        <v/>
      </c>
      <c r="G238" s="4" t="e">
        <f>+IF(SUMIFS(Tabla4[Estimado P y D],Tabla4[Bien afectado],LISTAS!E238)&gt;0,SUMIFS(Tabla4[Estimado P y D],Tabla4[Bien afectado],LISTAS!E238),"")</f>
        <v>#VALUE!</v>
      </c>
    </row>
    <row r="239" spans="5:7" x14ac:dyDescent="0.2">
      <c r="E239" t="str" cm="1">
        <f t="array" ref="E239">IF(C239&gt;0,IF(C239="Cultivos",+IFERROR(INDEX(D$106:$D239,MATCH(0,INDEX(COUNTIF($E$7:E238,D$106:$D239),),)),""),""),"")</f>
        <v/>
      </c>
      <c r="G239" s="4" t="e">
        <f>+IF(SUMIFS(Tabla4[Estimado P y D],Tabla4[Bien afectado],LISTAS!E239)&gt;0,SUMIFS(Tabla4[Estimado P y D],Tabla4[Bien afectado],LISTAS!E239),"")</f>
        <v>#VALUE!</v>
      </c>
    </row>
    <row r="240" spans="5:7" x14ac:dyDescent="0.2">
      <c r="E240" t="str" cm="1">
        <f t="array" ref="E240">IF(C240&gt;0,IF(C240="Cultivos",+IFERROR(INDEX(D$106:$D240,MATCH(0,INDEX(COUNTIF($E$7:E239,D$106:$D240),),)),""),""),"")</f>
        <v/>
      </c>
      <c r="G240" s="4" t="e">
        <f>+IF(SUMIFS(Tabla4[Estimado P y D],Tabla4[Bien afectado],LISTAS!E240)&gt;0,SUMIFS(Tabla4[Estimado P y D],Tabla4[Bien afectado],LISTAS!E240),"")</f>
        <v>#VALUE!</v>
      </c>
    </row>
    <row r="241" spans="5:7" x14ac:dyDescent="0.2">
      <c r="E241" t="str" cm="1">
        <f t="array" ref="E241">IF(C241&gt;0,IF(C241="Cultivos",+IFERROR(INDEX(D$106:$D241,MATCH(0,INDEX(COUNTIF($E$7:E240,D$106:$D241),),)),""),""),"")</f>
        <v/>
      </c>
      <c r="G241" s="4" t="e">
        <f>+IF(SUMIFS(Tabla4[Estimado P y D],Tabla4[Bien afectado],LISTAS!E241)&gt;0,SUMIFS(Tabla4[Estimado P y D],Tabla4[Bien afectado],LISTAS!E241),"")</f>
        <v>#VALUE!</v>
      </c>
    </row>
    <row r="242" spans="5:7" x14ac:dyDescent="0.2">
      <c r="E242" t="str" cm="1">
        <f t="array" ref="E242">IF(C242&gt;0,IF(C242="Cultivos",+IFERROR(INDEX(D$106:$D242,MATCH(0,INDEX(COUNTIF($E$7:E241,D$106:$D242),),)),""),""),"")</f>
        <v/>
      </c>
      <c r="G242" s="4" t="e">
        <f>+IF(SUMIFS(Tabla4[Estimado P y D],Tabla4[Bien afectado],LISTAS!E242)&gt;0,SUMIFS(Tabla4[Estimado P y D],Tabla4[Bien afectado],LISTAS!E242),"")</f>
        <v>#VALUE!</v>
      </c>
    </row>
    <row r="243" spans="5:7" x14ac:dyDescent="0.2">
      <c r="E243" t="str" cm="1">
        <f t="array" ref="E243">IF(C243&gt;0,IF(C243="Cultivos",+IFERROR(INDEX(D$106:$D243,MATCH(0,INDEX(COUNTIF($E$7:E242,D$106:$D243),),)),""),""),"")</f>
        <v/>
      </c>
      <c r="G243" s="4" t="e">
        <f>+IF(SUMIFS(Tabla4[Estimado P y D],Tabla4[Bien afectado],LISTAS!E243)&gt;0,SUMIFS(Tabla4[Estimado P y D],Tabla4[Bien afectado],LISTAS!E243),"")</f>
        <v>#VALUE!</v>
      </c>
    </row>
    <row r="244" spans="5:7" x14ac:dyDescent="0.2">
      <c r="E244" t="str" cm="1">
        <f t="array" ref="E244">IF(C244&gt;0,IF(C244="Cultivos",+IFERROR(INDEX(D$106:$D244,MATCH(0,INDEX(COUNTIF($E$7:E243,D$106:$D244),),)),""),""),"")</f>
        <v/>
      </c>
      <c r="G244" s="4" t="e">
        <f>+IF(SUMIFS(Tabla4[Estimado P y D],Tabla4[Bien afectado],LISTAS!E244)&gt;0,SUMIFS(Tabla4[Estimado P y D],Tabla4[Bien afectado],LISTAS!E244),"")</f>
        <v>#VALUE!</v>
      </c>
    </row>
    <row r="245" spans="5:7" x14ac:dyDescent="0.2">
      <c r="E245" t="str" cm="1">
        <f t="array" ref="E245">IF(C245&gt;0,IF(C245="Cultivos",+IFERROR(INDEX(D$106:$D245,MATCH(0,INDEX(COUNTIF($E$7:E244,D$106:$D245),),)),""),""),"")</f>
        <v/>
      </c>
      <c r="G245" s="4" t="e">
        <f>+IF(SUMIFS(Tabla4[Estimado P y D],Tabla4[Bien afectado],LISTAS!E245)&gt;0,SUMIFS(Tabla4[Estimado P y D],Tabla4[Bien afectado],LISTAS!E245),"")</f>
        <v>#VALUE!</v>
      </c>
    </row>
    <row r="246" spans="5:7" x14ac:dyDescent="0.2">
      <c r="E246" t="str" cm="1">
        <f t="array" ref="E246">IF(C246&gt;0,IF(C246="Cultivos",+IFERROR(INDEX(D$106:$D246,MATCH(0,INDEX(COUNTIF($E$7:E245,D$106:$D246),),)),""),""),"")</f>
        <v/>
      </c>
      <c r="G246" s="4" t="e">
        <f>+IF(SUMIFS(Tabla4[Estimado P y D],Tabla4[Bien afectado],LISTAS!E246)&gt;0,SUMIFS(Tabla4[Estimado P y D],Tabla4[Bien afectado],LISTAS!E246),"")</f>
        <v>#VALUE!</v>
      </c>
    </row>
    <row r="247" spans="5:7" x14ac:dyDescent="0.2">
      <c r="E247" t="str" cm="1">
        <f t="array" ref="E247">IF(C247&gt;0,IF(C247="Cultivos",+IFERROR(INDEX(D$106:$D247,MATCH(0,INDEX(COUNTIF($E$7:E246,D$106:$D247),),)),""),""),"")</f>
        <v/>
      </c>
      <c r="G247" s="4" t="e">
        <f>+IF(SUMIFS(Tabla4[Estimado P y D],Tabla4[Bien afectado],LISTAS!E247)&gt;0,SUMIFS(Tabla4[Estimado P y D],Tabla4[Bien afectado],LISTAS!E247),"")</f>
        <v>#VALUE!</v>
      </c>
    </row>
    <row r="248" spans="5:7" x14ac:dyDescent="0.2">
      <c r="E248" t="str" cm="1">
        <f t="array" ref="E248">IF(C248&gt;0,IF(C248="Cultivos",+IFERROR(INDEX(D$106:$D248,MATCH(0,INDEX(COUNTIF($E$7:E247,D$106:$D248),),)),""),""),"")</f>
        <v/>
      </c>
      <c r="G248" s="4" t="e">
        <f>+IF(SUMIFS(Tabla4[Estimado P y D],Tabla4[Bien afectado],LISTAS!E248)&gt;0,SUMIFS(Tabla4[Estimado P y D],Tabla4[Bien afectado],LISTAS!E248),"")</f>
        <v>#VALUE!</v>
      </c>
    </row>
    <row r="249" spans="5:7" x14ac:dyDescent="0.2">
      <c r="E249" t="str" cm="1">
        <f t="array" ref="E249">IF(C249&gt;0,IF(C249="Cultivos",+IFERROR(INDEX(D$106:$D249,MATCH(0,INDEX(COUNTIF($E$7:E248,D$106:$D249),),)),""),""),"")</f>
        <v/>
      </c>
      <c r="G249" s="4" t="e">
        <f>+IF(SUMIFS(Tabla4[Estimado P y D],Tabla4[Bien afectado],LISTAS!E249)&gt;0,SUMIFS(Tabla4[Estimado P y D],Tabla4[Bien afectado],LISTAS!E249),"")</f>
        <v>#VALUE!</v>
      </c>
    </row>
    <row r="250" spans="5:7" x14ac:dyDescent="0.2">
      <c r="E250" t="str" cm="1">
        <f t="array" ref="E250">IF(C250&gt;0,IF(C250="Cultivos",+IFERROR(INDEX(D$106:$D250,MATCH(0,INDEX(COUNTIF($E$7:E249,D$106:$D250),),)),""),""),"")</f>
        <v/>
      </c>
      <c r="G250" s="4" t="e">
        <f>+IF(SUMIFS(Tabla4[Estimado P y D],Tabla4[Bien afectado],LISTAS!E250)&gt;0,SUMIFS(Tabla4[Estimado P y D],Tabla4[Bien afectado],LISTAS!E250),"")</f>
        <v>#VALUE!</v>
      </c>
    </row>
    <row r="251" spans="5:7" x14ac:dyDescent="0.2">
      <c r="E251" t="str" cm="1">
        <f t="array" ref="E251">IF(C251&gt;0,IF(C251="Cultivos",+IFERROR(INDEX(D$106:$D251,MATCH(0,INDEX(COUNTIF($E$7:E250,D$106:$D251),),)),""),""),"")</f>
        <v/>
      </c>
      <c r="G251" s="4" t="e">
        <f>+IF(SUMIFS(Tabla4[Estimado P y D],Tabla4[Bien afectado],LISTAS!E251)&gt;0,SUMIFS(Tabla4[Estimado P y D],Tabla4[Bien afectado],LISTAS!E251),"")</f>
        <v>#VALUE!</v>
      </c>
    </row>
    <row r="252" spans="5:7" x14ac:dyDescent="0.2">
      <c r="E252" t="str" cm="1">
        <f t="array" ref="E252">IF(C252&gt;0,IF(C252="Cultivos",+IFERROR(INDEX(D$106:$D252,MATCH(0,INDEX(COUNTIF($E$7:E251,D$106:$D252),),)),""),""),"")</f>
        <v/>
      </c>
      <c r="G252" s="4" t="e">
        <f>+IF(SUMIFS(Tabla4[Estimado P y D],Tabla4[Bien afectado],LISTAS!E252)&gt;0,SUMIFS(Tabla4[Estimado P y D],Tabla4[Bien afectado],LISTAS!E252),"")</f>
        <v>#VALUE!</v>
      </c>
    </row>
    <row r="253" spans="5:7" x14ac:dyDescent="0.2">
      <c r="E253" t="str" cm="1">
        <f t="array" ref="E253">IF(C253&gt;0,IF(C253="Cultivos",+IFERROR(INDEX(D$106:$D253,MATCH(0,INDEX(COUNTIF($E$7:E252,D$106:$D253),),)),""),""),"")</f>
        <v/>
      </c>
      <c r="G253" s="4" t="e">
        <f>+IF(SUMIFS(Tabla4[Estimado P y D],Tabla4[Bien afectado],LISTAS!E253)&gt;0,SUMIFS(Tabla4[Estimado P y D],Tabla4[Bien afectado],LISTAS!E253),"")</f>
        <v>#VALUE!</v>
      </c>
    </row>
    <row r="254" spans="5:7" x14ac:dyDescent="0.2">
      <c r="E254" t="str" cm="1">
        <f t="array" ref="E254">IF(C254&gt;0,IF(C254="Cultivos",+IFERROR(INDEX(D$106:$D254,MATCH(0,INDEX(COUNTIF($E$7:E253,D$106:$D254),),)),""),""),"")</f>
        <v/>
      </c>
      <c r="G254" s="4" t="e">
        <f>+IF(SUMIFS(Tabla4[Estimado P y D],Tabla4[Bien afectado],LISTAS!E254)&gt;0,SUMIFS(Tabla4[Estimado P y D],Tabla4[Bien afectado],LISTAS!E254),"")</f>
        <v>#VALUE!</v>
      </c>
    </row>
    <row r="255" spans="5:7" x14ac:dyDescent="0.2">
      <c r="E255" t="str" cm="1">
        <f t="array" ref="E255">IF(C255&gt;0,IF(C255="Cultivos",+IFERROR(INDEX(D$106:$D255,MATCH(0,INDEX(COUNTIF($E$7:E254,D$106:$D255),),)),""),""),"")</f>
        <v/>
      </c>
      <c r="G255" s="4" t="e">
        <f>+IF(SUMIFS(Tabla4[Estimado P y D],Tabla4[Bien afectado],LISTAS!E255)&gt;0,SUMIFS(Tabla4[Estimado P y D],Tabla4[Bien afectado],LISTAS!E255),"")</f>
        <v>#VALUE!</v>
      </c>
    </row>
    <row r="256" spans="5:7" x14ac:dyDescent="0.2">
      <c r="E256" t="str" cm="1">
        <f t="array" ref="E256">IF(C256&gt;0,IF(C256="Cultivos",+IFERROR(INDEX(D$106:$D256,MATCH(0,INDEX(COUNTIF($E$7:E255,D$106:$D256),),)),""),""),"")</f>
        <v/>
      </c>
      <c r="G256" s="4" t="e">
        <f>+IF(SUMIFS(Tabla4[Estimado P y D],Tabla4[Bien afectado],LISTAS!E256)&gt;0,SUMIFS(Tabla4[Estimado P y D],Tabla4[Bien afectado],LISTAS!E256),"")</f>
        <v>#VALUE!</v>
      </c>
    </row>
    <row r="257" spans="5:7" x14ac:dyDescent="0.2">
      <c r="E257" t="str" cm="1">
        <f t="array" ref="E257">IF(C257&gt;0,IF(C257="Cultivos",+IFERROR(INDEX(D$106:$D257,MATCH(0,INDEX(COUNTIF($E$7:E256,D$106:$D257),),)),""),""),"")</f>
        <v/>
      </c>
      <c r="G257" s="4" t="e">
        <f>+IF(SUMIFS(Tabla4[Estimado P y D],Tabla4[Bien afectado],LISTAS!E257)&gt;0,SUMIFS(Tabla4[Estimado P y D],Tabla4[Bien afectado],LISTAS!E257),"")</f>
        <v>#VALUE!</v>
      </c>
    </row>
    <row r="258" spans="5:7" x14ac:dyDescent="0.2">
      <c r="E258" t="str" cm="1">
        <f t="array" ref="E258">IF(C258&gt;0,IF(C258="Cultivos",+IFERROR(INDEX(D$106:$D258,MATCH(0,INDEX(COUNTIF($E$7:E257,D$106:$D258),),)),""),""),"")</f>
        <v/>
      </c>
      <c r="G258" s="4" t="e">
        <f>+IF(SUMIFS(Tabla4[Estimado P y D],Tabla4[Bien afectado],LISTAS!E258)&gt;0,SUMIFS(Tabla4[Estimado P y D],Tabla4[Bien afectado],LISTAS!E258),"")</f>
        <v>#VALUE!</v>
      </c>
    </row>
    <row r="259" spans="5:7" x14ac:dyDescent="0.2">
      <c r="E259" t="str" cm="1">
        <f t="array" ref="E259">IF(C259&gt;0,IF(C259="Cultivos",+IFERROR(INDEX(D$106:$D259,MATCH(0,INDEX(COUNTIF($E$7:E258,D$106:$D259),),)),""),""),"")</f>
        <v/>
      </c>
      <c r="G259" s="4" t="e">
        <f>+IF(SUMIFS(Tabla4[Estimado P y D],Tabla4[Bien afectado],LISTAS!E259)&gt;0,SUMIFS(Tabla4[Estimado P y D],Tabla4[Bien afectado],LISTAS!E259),"")</f>
        <v>#VALUE!</v>
      </c>
    </row>
    <row r="260" spans="5:7" x14ac:dyDescent="0.2">
      <c r="E260" t="str" cm="1">
        <f t="array" ref="E260">IF(C260&gt;0,IF(C260="Cultivos",+IFERROR(INDEX(D$106:$D260,MATCH(0,INDEX(COUNTIF($E$7:E259,D$106:$D260),),)),""),""),"")</f>
        <v/>
      </c>
      <c r="G260" s="4" t="e">
        <f>+IF(SUMIFS(Tabla4[Estimado P y D],Tabla4[Bien afectado],LISTAS!E260)&gt;0,SUMIFS(Tabla4[Estimado P y D],Tabla4[Bien afectado],LISTAS!E260),"")</f>
        <v>#VALUE!</v>
      </c>
    </row>
    <row r="261" spans="5:7" x14ac:dyDescent="0.2">
      <c r="E261" t="str" cm="1">
        <f t="array" ref="E261">IF(C261&gt;0,IF(C261="Cultivos",+IFERROR(INDEX(D$106:$D261,MATCH(0,INDEX(COUNTIF($E$7:E260,D$106:$D261),),)),""),""),"")</f>
        <v/>
      </c>
      <c r="G261" s="4" t="e">
        <f>+IF(SUMIFS(Tabla4[Estimado P y D],Tabla4[Bien afectado],LISTAS!E261)&gt;0,SUMIFS(Tabla4[Estimado P y D],Tabla4[Bien afectado],LISTAS!E261),"")</f>
        <v>#VALUE!</v>
      </c>
    </row>
    <row r="262" spans="5:7" x14ac:dyDescent="0.2">
      <c r="E262" t="str" cm="1">
        <f t="array" ref="E262">IF(C262&gt;0,IF(C262="Cultivos",+IFERROR(INDEX(D$106:$D262,MATCH(0,INDEX(COUNTIF($E$7:E261,D$106:$D262),),)),""),""),"")</f>
        <v/>
      </c>
      <c r="G262" s="4" t="e">
        <f>+IF(SUMIFS(Tabla4[Estimado P y D],Tabla4[Bien afectado],LISTAS!E262)&gt;0,SUMIFS(Tabla4[Estimado P y D],Tabla4[Bien afectado],LISTAS!E262),"")</f>
        <v>#VALUE!</v>
      </c>
    </row>
    <row r="263" spans="5:7" x14ac:dyDescent="0.2">
      <c r="E263" t="str" cm="1">
        <f t="array" ref="E263">IF(C263&gt;0,IF(C263="Cultivos",+IFERROR(INDEX(D$106:$D263,MATCH(0,INDEX(COUNTIF($E$7:E262,D$106:$D263),),)),""),""),"")</f>
        <v/>
      </c>
      <c r="G263" s="4" t="e">
        <f>+IF(SUMIFS(Tabla4[Estimado P y D],Tabla4[Bien afectado],LISTAS!E263)&gt;0,SUMIFS(Tabla4[Estimado P y D],Tabla4[Bien afectado],LISTAS!E263),"")</f>
        <v>#VALUE!</v>
      </c>
    </row>
    <row r="264" spans="5:7" x14ac:dyDescent="0.2">
      <c r="E264" t="str" cm="1">
        <f t="array" ref="E264">IF(C264&gt;0,IF(C264="Cultivos",+IFERROR(INDEX(D$106:$D264,MATCH(0,INDEX(COUNTIF($E$7:E263,D$106:$D264),),)),""),""),"")</f>
        <v/>
      </c>
      <c r="G264" s="4" t="e">
        <f>+IF(SUMIFS(Tabla4[Estimado P y D],Tabla4[Bien afectado],LISTAS!E264)&gt;0,SUMIFS(Tabla4[Estimado P y D],Tabla4[Bien afectado],LISTAS!E264),"")</f>
        <v>#VALUE!</v>
      </c>
    </row>
    <row r="265" spans="5:7" x14ac:dyDescent="0.2">
      <c r="E265" t="str" cm="1">
        <f t="array" ref="E265">IF(C265&gt;0,IF(C265="Cultivos",+IFERROR(INDEX(D$106:$D265,MATCH(0,INDEX(COUNTIF($E$7:E264,D$106:$D265),),)),""),""),"")</f>
        <v/>
      </c>
      <c r="G265" s="4" t="e">
        <f>+IF(SUMIFS(Tabla4[Estimado P y D],Tabla4[Bien afectado],LISTAS!E265)&gt;0,SUMIFS(Tabla4[Estimado P y D],Tabla4[Bien afectado],LISTAS!E265),"")</f>
        <v>#VALUE!</v>
      </c>
    </row>
    <row r="266" spans="5:7" x14ac:dyDescent="0.2">
      <c r="E266" t="str" cm="1">
        <f t="array" ref="E266">IF(C266&gt;0,IF(C266="Cultivos",+IFERROR(INDEX(D$106:$D266,MATCH(0,INDEX(COUNTIF($E$7:E265,D$106:$D266),),)),""),""),"")</f>
        <v/>
      </c>
      <c r="G266" s="4" t="e">
        <f>+IF(SUMIFS(Tabla4[Estimado P y D],Tabla4[Bien afectado],LISTAS!E266)&gt;0,SUMIFS(Tabla4[Estimado P y D],Tabla4[Bien afectado],LISTAS!E266),"")</f>
        <v>#VALUE!</v>
      </c>
    </row>
    <row r="267" spans="5:7" x14ac:dyDescent="0.2">
      <c r="E267" t="str" cm="1">
        <f t="array" ref="E267">IF(C267&gt;0,IF(C267="Cultivos",+IFERROR(INDEX(D$106:$D267,MATCH(0,INDEX(COUNTIF($E$7:E266,D$106:$D267),),)),""),""),"")</f>
        <v/>
      </c>
      <c r="G267" s="4" t="e">
        <f>+IF(SUMIFS(Tabla4[Estimado P y D],Tabla4[Bien afectado],LISTAS!E267)&gt;0,SUMIFS(Tabla4[Estimado P y D],Tabla4[Bien afectado],LISTAS!E267),"")</f>
        <v>#VALUE!</v>
      </c>
    </row>
    <row r="268" spans="5:7" x14ac:dyDescent="0.2">
      <c r="E268" t="str" cm="1">
        <f t="array" ref="E268">IF(C268&gt;0,IF(C268="Cultivos",+IFERROR(INDEX(D$106:$D268,MATCH(0,INDEX(COUNTIF($E$7:E267,D$106:$D268),),)),""),""),"")</f>
        <v/>
      </c>
      <c r="G268" s="4" t="e">
        <f>+IF(SUMIFS(Tabla4[Estimado P y D],Tabla4[Bien afectado],LISTAS!E268)&gt;0,SUMIFS(Tabla4[Estimado P y D],Tabla4[Bien afectado],LISTAS!E268),"")</f>
        <v>#VALUE!</v>
      </c>
    </row>
    <row r="269" spans="5:7" x14ac:dyDescent="0.2">
      <c r="E269" t="str" cm="1">
        <f t="array" ref="E269">IF(C269&gt;0,IF(C269="Cultivos",+IFERROR(INDEX(D$106:$D269,MATCH(0,INDEX(COUNTIF($E$7:E268,D$106:$D269),),)),""),""),"")</f>
        <v/>
      </c>
      <c r="G269" s="4" t="e">
        <f>+IF(SUMIFS(Tabla4[Estimado P y D],Tabla4[Bien afectado],LISTAS!E269)&gt;0,SUMIFS(Tabla4[Estimado P y D],Tabla4[Bien afectado],LISTAS!E269),"")</f>
        <v>#VALUE!</v>
      </c>
    </row>
    <row r="270" spans="5:7" x14ac:dyDescent="0.2">
      <c r="E270" t="str" cm="1">
        <f t="array" ref="E270">IF(C270&gt;0,IF(C270="Cultivos",+IFERROR(INDEX(D$106:$D270,MATCH(0,INDEX(COUNTIF($E$7:E269,D$106:$D270),),)),""),""),"")</f>
        <v/>
      </c>
      <c r="G270" s="4" t="e">
        <f>+IF(SUMIFS(Tabla4[Estimado P y D],Tabla4[Bien afectado],LISTAS!E270)&gt;0,SUMIFS(Tabla4[Estimado P y D],Tabla4[Bien afectado],LISTAS!E270),"")</f>
        <v>#VALUE!</v>
      </c>
    </row>
    <row r="271" spans="5:7" x14ac:dyDescent="0.2">
      <c r="E271" t="str" cm="1">
        <f t="array" ref="E271">IF(C271&gt;0,IF(C271="Cultivos",+IFERROR(INDEX(D$106:$D271,MATCH(0,INDEX(COUNTIF($E$7:E270,D$106:$D271),),)),""),""),"")</f>
        <v/>
      </c>
      <c r="G271" s="4" t="e">
        <f>+IF(SUMIFS(Tabla4[Estimado P y D],Tabla4[Bien afectado],LISTAS!E271)&gt;0,SUMIFS(Tabla4[Estimado P y D],Tabla4[Bien afectado],LISTAS!E271),"")</f>
        <v>#VALUE!</v>
      </c>
    </row>
    <row r="272" spans="5:7" x14ac:dyDescent="0.2">
      <c r="E272" t="str" cm="1">
        <f t="array" ref="E272">IF(C272&gt;0,IF(C272="Cultivos",+IFERROR(INDEX(D$106:$D272,MATCH(0,INDEX(COUNTIF($E$7:E271,D$106:$D272),),)),""),""),"")</f>
        <v/>
      </c>
      <c r="G272" s="4" t="e">
        <f>+IF(SUMIFS(Tabla4[Estimado P y D],Tabla4[Bien afectado],LISTAS!E272)&gt;0,SUMIFS(Tabla4[Estimado P y D],Tabla4[Bien afectado],LISTAS!E272),"")</f>
        <v>#VALUE!</v>
      </c>
    </row>
    <row r="273" spans="5:7" x14ac:dyDescent="0.2">
      <c r="E273" t="str" cm="1">
        <f t="array" ref="E273">IF(C273&gt;0,IF(C273="Cultivos",+IFERROR(INDEX(D$106:$D273,MATCH(0,INDEX(COUNTIF($E$7:E272,D$106:$D273),),)),""),""),"")</f>
        <v/>
      </c>
      <c r="G273" s="4" t="e">
        <f>+IF(SUMIFS(Tabla4[Estimado P y D],Tabla4[Bien afectado],LISTAS!E273)&gt;0,SUMIFS(Tabla4[Estimado P y D],Tabla4[Bien afectado],LISTAS!E273),"")</f>
        <v>#VALUE!</v>
      </c>
    </row>
    <row r="274" spans="5:7" x14ac:dyDescent="0.2">
      <c r="E274" t="str" cm="1">
        <f t="array" ref="E274">IF(C274&gt;0,IF(C274="Cultivos",+IFERROR(INDEX(D$106:$D274,MATCH(0,INDEX(COUNTIF($E$7:E273,D$106:$D274),),)),""),""),"")</f>
        <v/>
      </c>
      <c r="G274" s="4" t="e">
        <f>+IF(SUMIFS(Tabla4[Estimado P y D],Tabla4[Bien afectado],LISTAS!E274)&gt;0,SUMIFS(Tabla4[Estimado P y D],Tabla4[Bien afectado],LISTAS!E274),"")</f>
        <v>#VALUE!</v>
      </c>
    </row>
    <row r="275" spans="5:7" x14ac:dyDescent="0.2">
      <c r="E275" t="str" cm="1">
        <f t="array" ref="E275">IF(C275&gt;0,IF(C275="Cultivos",+IFERROR(INDEX(D$106:$D275,MATCH(0,INDEX(COUNTIF($E$7:E274,D$106:$D275),),)),""),""),"")</f>
        <v/>
      </c>
      <c r="G275" s="4" t="e">
        <f>+IF(SUMIFS(Tabla4[Estimado P y D],Tabla4[Bien afectado],LISTAS!E275)&gt;0,SUMIFS(Tabla4[Estimado P y D],Tabla4[Bien afectado],LISTAS!E275),"")</f>
        <v>#VALUE!</v>
      </c>
    </row>
    <row r="276" spans="5:7" x14ac:dyDescent="0.2">
      <c r="E276" t="str" cm="1">
        <f t="array" ref="E276">IF(C276&gt;0,IF(C276="Cultivos",+IFERROR(INDEX(D$106:$D276,MATCH(0,INDEX(COUNTIF($E$7:E275,D$106:$D276),),)),""),""),"")</f>
        <v/>
      </c>
      <c r="G276" s="4" t="e">
        <f>+IF(SUMIFS(Tabla4[Estimado P y D],Tabla4[Bien afectado],LISTAS!E276)&gt;0,SUMIFS(Tabla4[Estimado P y D],Tabla4[Bien afectado],LISTAS!E276),"")</f>
        <v>#VALUE!</v>
      </c>
    </row>
    <row r="277" spans="5:7" x14ac:dyDescent="0.2">
      <c r="E277" t="str" cm="1">
        <f t="array" ref="E277">IF(C277&gt;0,IF(C277="Cultivos",+IFERROR(INDEX(D$106:$D277,MATCH(0,INDEX(COUNTIF($E$7:E276,D$106:$D277),),)),""),""),"")</f>
        <v/>
      </c>
      <c r="G277" s="4" t="e">
        <f>+IF(SUMIFS(Tabla4[Estimado P y D],Tabla4[Bien afectado],LISTAS!E277)&gt;0,SUMIFS(Tabla4[Estimado P y D],Tabla4[Bien afectado],LISTAS!E277),"")</f>
        <v>#VALUE!</v>
      </c>
    </row>
    <row r="278" spans="5:7" x14ac:dyDescent="0.2">
      <c r="E278" t="str" cm="1">
        <f t="array" ref="E278">IF(C278&gt;0,IF(C278="Cultivos",+IFERROR(INDEX(D$106:$D278,MATCH(0,INDEX(COUNTIF($E$7:E277,D$106:$D278),),)),""),""),"")</f>
        <v/>
      </c>
      <c r="G278" s="4" t="e">
        <f>+IF(SUMIFS(Tabla4[Estimado P y D],Tabla4[Bien afectado],LISTAS!E278)&gt;0,SUMIFS(Tabla4[Estimado P y D],Tabla4[Bien afectado],LISTAS!E278),"")</f>
        <v>#VALUE!</v>
      </c>
    </row>
    <row r="279" spans="5:7" x14ac:dyDescent="0.2">
      <c r="E279" t="str" cm="1">
        <f t="array" ref="E279">IF(C279&gt;0,IF(C279="Cultivos",+IFERROR(INDEX(D$106:$D279,MATCH(0,INDEX(COUNTIF($E$7:E278,D$106:$D279),),)),""),""),"")</f>
        <v/>
      </c>
      <c r="G279" s="4" t="e">
        <f>+IF(SUMIFS(Tabla4[Estimado P y D],Tabla4[Bien afectado],LISTAS!E279)&gt;0,SUMIFS(Tabla4[Estimado P y D],Tabla4[Bien afectado],LISTAS!E279),"")</f>
        <v>#VALUE!</v>
      </c>
    </row>
    <row r="280" spans="5:7" x14ac:dyDescent="0.2">
      <c r="E280" t="str" cm="1">
        <f t="array" ref="E280">IF(C280&gt;0,IF(C280="Cultivos",+IFERROR(INDEX(D$106:$D280,MATCH(0,INDEX(COUNTIF($E$7:E279,D$106:$D280),),)),""),""),"")</f>
        <v/>
      </c>
      <c r="G280" s="4" t="e">
        <f>+IF(SUMIFS(Tabla4[Estimado P y D],Tabla4[Bien afectado],LISTAS!E280)&gt;0,SUMIFS(Tabla4[Estimado P y D],Tabla4[Bien afectado],LISTAS!E280),"")</f>
        <v>#VALUE!</v>
      </c>
    </row>
    <row r="281" spans="5:7" x14ac:dyDescent="0.2">
      <c r="E281" t="str" cm="1">
        <f t="array" ref="E281">IF(C281&gt;0,IF(C281="Cultivos",+IFERROR(INDEX(D$106:$D281,MATCH(0,INDEX(COUNTIF($E$7:E280,D$106:$D281),),)),""),""),"")</f>
        <v/>
      </c>
      <c r="G281" s="4" t="e">
        <f>+IF(SUMIFS(Tabla4[Estimado P y D],Tabla4[Bien afectado],LISTAS!E281)&gt;0,SUMIFS(Tabla4[Estimado P y D],Tabla4[Bien afectado],LISTAS!E281),"")</f>
        <v>#VALUE!</v>
      </c>
    </row>
    <row r="282" spans="5:7" x14ac:dyDescent="0.2">
      <c r="E282" t="str" cm="1">
        <f t="array" ref="E282">IF(C282&gt;0,IF(C282="Cultivos",+IFERROR(INDEX(D$106:$D282,MATCH(0,INDEX(COUNTIF($E$7:E281,D$106:$D282),),)),""),""),"")</f>
        <v/>
      </c>
      <c r="G282" s="4" t="e">
        <f>+IF(SUMIFS(Tabla4[Estimado P y D],Tabla4[Bien afectado],LISTAS!E282)&gt;0,SUMIFS(Tabla4[Estimado P y D],Tabla4[Bien afectado],LISTAS!E282),"")</f>
        <v>#VALUE!</v>
      </c>
    </row>
    <row r="283" spans="5:7" x14ac:dyDescent="0.2">
      <c r="E283" t="str" cm="1">
        <f t="array" ref="E283">IF(C283&gt;0,IF(C283="Cultivos",+IFERROR(INDEX(D$106:$D283,MATCH(0,INDEX(COUNTIF($E$7:E282,D$106:$D283),),)),""),""),"")</f>
        <v/>
      </c>
      <c r="G283" s="4" t="e">
        <f>+IF(SUMIFS(Tabla4[Estimado P y D],Tabla4[Bien afectado],LISTAS!E283)&gt;0,SUMIFS(Tabla4[Estimado P y D],Tabla4[Bien afectado],LISTAS!E283),"")</f>
        <v>#VALUE!</v>
      </c>
    </row>
    <row r="284" spans="5:7" x14ac:dyDescent="0.2">
      <c r="E284" t="str" cm="1">
        <f t="array" ref="E284">IF(C284&gt;0,IF(C284="Cultivos",+IFERROR(INDEX(D$106:$D284,MATCH(0,INDEX(COUNTIF($E$7:E283,D$106:$D284),),)),""),""),"")</f>
        <v/>
      </c>
      <c r="G284" s="4" t="e">
        <f>+IF(SUMIFS(Tabla4[Estimado P y D],Tabla4[Bien afectado],LISTAS!E284)&gt;0,SUMIFS(Tabla4[Estimado P y D],Tabla4[Bien afectado],LISTAS!E284),"")</f>
        <v>#VALUE!</v>
      </c>
    </row>
    <row r="285" spans="5:7" x14ac:dyDescent="0.2">
      <c r="E285" t="str" cm="1">
        <f t="array" ref="E285">IF(C285&gt;0,IF(C285="Cultivos",+IFERROR(INDEX(D$106:$D285,MATCH(0,INDEX(COUNTIF($E$7:E284,D$106:$D285),),)),""),""),"")</f>
        <v/>
      </c>
      <c r="G285" s="4" t="e">
        <f>+IF(SUMIFS(Tabla4[Estimado P y D],Tabla4[Bien afectado],LISTAS!E285)&gt;0,SUMIFS(Tabla4[Estimado P y D],Tabla4[Bien afectado],LISTAS!E285),"")</f>
        <v>#VALUE!</v>
      </c>
    </row>
    <row r="286" spans="5:7" x14ac:dyDescent="0.2">
      <c r="E286" t="str" cm="1">
        <f t="array" ref="E286">IF(C286&gt;0,IF(C286="Cultivos",+IFERROR(INDEX(D$106:$D286,MATCH(0,INDEX(COUNTIF($E$7:E285,D$106:$D286),),)),""),""),"")</f>
        <v/>
      </c>
      <c r="G286" s="4" t="e">
        <f>+IF(SUMIFS(Tabla4[Estimado P y D],Tabla4[Bien afectado],LISTAS!E286)&gt;0,SUMIFS(Tabla4[Estimado P y D],Tabla4[Bien afectado],LISTAS!E286),"")</f>
        <v>#VALUE!</v>
      </c>
    </row>
    <row r="287" spans="5:7" x14ac:dyDescent="0.2">
      <c r="E287" t="str" cm="1">
        <f t="array" ref="E287">IF(C287&gt;0,IF(C287="Cultivos",+IFERROR(INDEX(D$106:$D287,MATCH(0,INDEX(COUNTIF($E$7:E286,D$106:$D287),),)),""),""),"")</f>
        <v/>
      </c>
      <c r="G287" s="4" t="e">
        <f>+IF(SUMIFS(Tabla4[Estimado P y D],Tabla4[Bien afectado],LISTAS!E287)&gt;0,SUMIFS(Tabla4[Estimado P y D],Tabla4[Bien afectado],LISTAS!E287),"")</f>
        <v>#VALUE!</v>
      </c>
    </row>
    <row r="288" spans="5:7" x14ac:dyDescent="0.2">
      <c r="E288" t="str" cm="1">
        <f t="array" ref="E288">IF(C288&gt;0,IF(C288="Cultivos",+IFERROR(INDEX(D$106:$D288,MATCH(0,INDEX(COUNTIF($E$7:E287,D$106:$D288),),)),""),""),"")</f>
        <v/>
      </c>
      <c r="G288" s="4" t="e">
        <f>+IF(SUMIFS(Tabla4[Estimado P y D],Tabla4[Bien afectado],LISTAS!E288)&gt;0,SUMIFS(Tabla4[Estimado P y D],Tabla4[Bien afectado],LISTAS!E288),"")</f>
        <v>#VALUE!</v>
      </c>
    </row>
    <row r="289" spans="5:7" x14ac:dyDescent="0.2">
      <c r="E289" t="str" cm="1">
        <f t="array" ref="E289">IF(C289&gt;0,IF(C289="Cultivos",+IFERROR(INDEX(D$106:$D289,MATCH(0,INDEX(COUNTIF($E$7:E288,D$106:$D289),),)),""),""),"")</f>
        <v/>
      </c>
      <c r="G289" s="4" t="e">
        <f>+IF(SUMIFS(Tabla4[Estimado P y D],Tabla4[Bien afectado],LISTAS!E289)&gt;0,SUMIFS(Tabla4[Estimado P y D],Tabla4[Bien afectado],LISTAS!E289),"")</f>
        <v>#VALUE!</v>
      </c>
    </row>
    <row r="290" spans="5:7" x14ac:dyDescent="0.2">
      <c r="E290" t="str" cm="1">
        <f t="array" ref="E290">IF(C290&gt;0,IF(C290="Cultivos",+IFERROR(INDEX(D$106:$D290,MATCH(0,INDEX(COUNTIF($E$7:E289,D$106:$D290),),)),""),""),"")</f>
        <v/>
      </c>
      <c r="G290" s="4" t="e">
        <f>+IF(SUMIFS(Tabla4[Estimado P y D],Tabla4[Bien afectado],LISTAS!E290)&gt;0,SUMIFS(Tabla4[Estimado P y D],Tabla4[Bien afectado],LISTAS!E290),"")</f>
        <v>#VALUE!</v>
      </c>
    </row>
    <row r="291" spans="5:7" x14ac:dyDescent="0.2">
      <c r="E291" t="str" cm="1">
        <f t="array" ref="E291">IF(C291&gt;0,IF(C291="Cultivos",+IFERROR(INDEX(D$106:$D291,MATCH(0,INDEX(COUNTIF($E$7:E290,D$106:$D291),),)),""),""),"")</f>
        <v/>
      </c>
      <c r="G291" s="4" t="e">
        <f>+IF(SUMIFS(Tabla4[Estimado P y D],Tabla4[Bien afectado],LISTAS!E291)&gt;0,SUMIFS(Tabla4[Estimado P y D],Tabla4[Bien afectado],LISTAS!E291),"")</f>
        <v>#VALUE!</v>
      </c>
    </row>
    <row r="292" spans="5:7" x14ac:dyDescent="0.2">
      <c r="E292" t="str" cm="1">
        <f t="array" ref="E292">IF(C292&gt;0,IF(C292="Cultivos",+IFERROR(INDEX(D$106:$D292,MATCH(0,INDEX(COUNTIF($E$7:E291,D$106:$D292),),)),""),""),"")</f>
        <v/>
      </c>
      <c r="G292" s="4" t="e">
        <f>+IF(SUMIFS(Tabla4[Estimado P y D],Tabla4[Bien afectado],LISTAS!E292)&gt;0,SUMIFS(Tabla4[Estimado P y D],Tabla4[Bien afectado],LISTAS!E292),"")</f>
        <v>#VALUE!</v>
      </c>
    </row>
    <row r="293" spans="5:7" x14ac:dyDescent="0.2">
      <c r="E293" t="str" cm="1">
        <f t="array" ref="E293">IF(C293&gt;0,IF(C293="Cultivos",+IFERROR(INDEX(D$106:$D293,MATCH(0,INDEX(COUNTIF($E$7:E292,D$106:$D293),),)),""),""),"")</f>
        <v/>
      </c>
      <c r="G293" s="4" t="e">
        <f>+IF(SUMIFS(Tabla4[Estimado P y D],Tabla4[Bien afectado],LISTAS!E293)&gt;0,SUMIFS(Tabla4[Estimado P y D],Tabla4[Bien afectado],LISTAS!E293),"")</f>
        <v>#VALUE!</v>
      </c>
    </row>
    <row r="294" spans="5:7" x14ac:dyDescent="0.2">
      <c r="E294" t="str" cm="1">
        <f t="array" ref="E294">IF(C294&gt;0,IF(C294="Cultivos",+IFERROR(INDEX(D$106:$D294,MATCH(0,INDEX(COUNTIF($E$7:E293,D$106:$D294),),)),""),""),"")</f>
        <v/>
      </c>
      <c r="G294" s="4" t="e">
        <f>+IF(SUMIFS(Tabla4[Estimado P y D],Tabla4[Bien afectado],LISTAS!E294)&gt;0,SUMIFS(Tabla4[Estimado P y D],Tabla4[Bien afectado],LISTAS!E294),"")</f>
        <v>#VALUE!</v>
      </c>
    </row>
    <row r="295" spans="5:7" x14ac:dyDescent="0.2">
      <c r="E295" t="str" cm="1">
        <f t="array" ref="E295">IF(C295&gt;0,IF(C295="Cultivos",+IFERROR(INDEX(D$106:$D295,MATCH(0,INDEX(COUNTIF($E$7:E294,D$106:$D295),),)),""),""),"")</f>
        <v/>
      </c>
      <c r="G295" s="4" t="e">
        <f>+IF(SUMIFS(Tabla4[Estimado P y D],Tabla4[Bien afectado],LISTAS!E295)&gt;0,SUMIFS(Tabla4[Estimado P y D],Tabla4[Bien afectado],LISTAS!E295),"")</f>
        <v>#VALUE!</v>
      </c>
    </row>
    <row r="296" spans="5:7" x14ac:dyDescent="0.2">
      <c r="E296" t="str" cm="1">
        <f t="array" ref="E296">IF(C296&gt;0,IF(C296="Cultivos",+IFERROR(INDEX(D$106:$D296,MATCH(0,INDEX(COUNTIF($E$7:E295,D$106:$D296),),)),""),""),"")</f>
        <v/>
      </c>
      <c r="G296" s="4" t="e">
        <f>+IF(SUMIFS(Tabla4[Estimado P y D],Tabla4[Bien afectado],LISTAS!E296)&gt;0,SUMIFS(Tabla4[Estimado P y D],Tabla4[Bien afectado],LISTAS!E296),"")</f>
        <v>#VALUE!</v>
      </c>
    </row>
    <row r="297" spans="5:7" x14ac:dyDescent="0.2">
      <c r="E297" t="str" cm="1">
        <f t="array" ref="E297">IF(C297&gt;0,IF(C297="Cultivos",+IFERROR(INDEX(D$106:$D297,MATCH(0,INDEX(COUNTIF($E$7:E296,D$106:$D297),),)),""),""),"")</f>
        <v/>
      </c>
      <c r="G297" s="4" t="e">
        <f>+IF(SUMIFS(Tabla4[Estimado P y D],Tabla4[Bien afectado],LISTAS!E297)&gt;0,SUMIFS(Tabla4[Estimado P y D],Tabla4[Bien afectado],LISTAS!E297),"")</f>
        <v>#VALUE!</v>
      </c>
    </row>
    <row r="298" spans="5:7" x14ac:dyDescent="0.2">
      <c r="E298" t="str" cm="1">
        <f t="array" ref="E298">IF(C298&gt;0,IF(C298="Cultivos",+IFERROR(INDEX(D$106:$D298,MATCH(0,INDEX(COUNTIF($E$7:E297,D$106:$D298),),)),""),""),"")</f>
        <v/>
      </c>
      <c r="G298" s="4" t="e">
        <f>+IF(SUMIFS(Tabla4[Estimado P y D],Tabla4[Bien afectado],LISTAS!E298)&gt;0,SUMIFS(Tabla4[Estimado P y D],Tabla4[Bien afectado],LISTAS!E298),"")</f>
        <v>#VALUE!</v>
      </c>
    </row>
    <row r="299" spans="5:7" x14ac:dyDescent="0.2">
      <c r="E299" t="str" cm="1">
        <f t="array" ref="E299">IF(C299&gt;0,IF(C299="Cultivos",+IFERROR(INDEX(D$106:$D299,MATCH(0,INDEX(COUNTIF($E$7:E298,D$106:$D299),),)),""),""),"")</f>
        <v/>
      </c>
      <c r="G299" s="4" t="e">
        <f>+IF(SUMIFS(Tabla4[Estimado P y D],Tabla4[Bien afectado],LISTAS!E299)&gt;0,SUMIFS(Tabla4[Estimado P y D],Tabla4[Bien afectado],LISTAS!E299),"")</f>
        <v>#VALUE!</v>
      </c>
    </row>
    <row r="300" spans="5:7" x14ac:dyDescent="0.2">
      <c r="E300" t="str" cm="1">
        <f t="array" ref="E300">IF(C300&gt;0,IF(C300="Cultivos",+IFERROR(INDEX(D$106:$D300,MATCH(0,INDEX(COUNTIF($E$7:E299,D$106:$D300),),)),""),""),"")</f>
        <v/>
      </c>
      <c r="G300" s="4" t="e">
        <f>+IF(SUMIFS(Tabla4[Estimado P y D],Tabla4[Bien afectado],LISTAS!E300)&gt;0,SUMIFS(Tabla4[Estimado P y D],Tabla4[Bien afectado],LISTAS!E300),"")</f>
        <v>#VALUE!</v>
      </c>
    </row>
    <row r="301" spans="5:7" x14ac:dyDescent="0.2">
      <c r="E301" t="str" cm="1">
        <f t="array" ref="E301">IF(C301&gt;0,IF(C301="Cultivos",+IFERROR(INDEX(D$106:$D301,MATCH(0,INDEX(COUNTIF($E$7:E300,D$106:$D301),),)),""),""),"")</f>
        <v/>
      </c>
      <c r="G301" s="4" t="e">
        <f>+IF(SUMIFS(Tabla4[Estimado P y D],Tabla4[Bien afectado],LISTAS!E301)&gt;0,SUMIFS(Tabla4[Estimado P y D],Tabla4[Bien afectado],LISTAS!E301),"")</f>
        <v>#VALUE!</v>
      </c>
    </row>
    <row r="302" spans="5:7" x14ac:dyDescent="0.2">
      <c r="E302" t="str" cm="1">
        <f t="array" ref="E302">IF(C302&gt;0,IF(C302="Cultivos",+IFERROR(INDEX(D$106:$D302,MATCH(0,INDEX(COUNTIF($E$7:E301,D$106:$D302),),)),""),""),"")</f>
        <v/>
      </c>
      <c r="G302" s="4" t="e">
        <f>+IF(SUMIFS(Tabla4[Estimado P y D],Tabla4[Bien afectado],LISTAS!E302)&gt;0,SUMIFS(Tabla4[Estimado P y D],Tabla4[Bien afectado],LISTAS!E302),"")</f>
        <v>#VALUE!</v>
      </c>
    </row>
    <row r="303" spans="5:7" x14ac:dyDescent="0.2">
      <c r="E303" t="str" cm="1">
        <f t="array" ref="E303">IF(C303&gt;0,IF(C303="Cultivos",+IFERROR(INDEX(D$106:$D303,MATCH(0,INDEX(COUNTIF($E$7:E302,D$106:$D303),),)),""),""),"")</f>
        <v/>
      </c>
      <c r="G303" s="4" t="e">
        <f>+IF(SUMIFS(Tabla4[Estimado P y D],Tabla4[Bien afectado],LISTAS!E303)&gt;0,SUMIFS(Tabla4[Estimado P y D],Tabla4[Bien afectado],LISTAS!E303),"")</f>
        <v>#VALUE!</v>
      </c>
    </row>
    <row r="304" spans="5:7" x14ac:dyDescent="0.2">
      <c r="E304" t="str" cm="1">
        <f t="array" ref="E304">IF(C304&gt;0,IF(C304="Cultivos",+IFERROR(INDEX(D$106:$D304,MATCH(0,INDEX(COUNTIF($E$7:E303,D$106:$D304),),)),""),""),"")</f>
        <v/>
      </c>
      <c r="G304" s="4" t="e">
        <f>+IF(SUMIFS(Tabla4[Estimado P y D],Tabla4[Bien afectado],LISTAS!E304)&gt;0,SUMIFS(Tabla4[Estimado P y D],Tabla4[Bien afectado],LISTAS!E304),"")</f>
        <v>#VALUE!</v>
      </c>
    </row>
    <row r="305" spans="5:7" x14ac:dyDescent="0.2">
      <c r="E305" t="str" cm="1">
        <f t="array" ref="E305">IF(C305&gt;0,IF(C305="Cultivos",+IFERROR(INDEX(D$106:$D305,MATCH(0,INDEX(COUNTIF($E$7:E304,D$106:$D305),),)),""),""),"")</f>
        <v/>
      </c>
      <c r="G305" s="4" t="e">
        <f>+IF(SUMIFS(Tabla4[Estimado P y D],Tabla4[Bien afectado],LISTAS!E305)&gt;0,SUMIFS(Tabla4[Estimado P y D],Tabla4[Bien afectado],LISTAS!E305),"")</f>
        <v>#VALUE!</v>
      </c>
    </row>
    <row r="306" spans="5:7" x14ac:dyDescent="0.2">
      <c r="E306" t="str" cm="1">
        <f t="array" ref="E306">IF(C306&gt;0,IF(C306="Cultivos",+IFERROR(INDEX(D$106:$D306,MATCH(0,INDEX(COUNTIF($E$7:E305,D$106:$D306),),)),""),""),"")</f>
        <v/>
      </c>
      <c r="G306" s="4" t="e">
        <f>+IF(SUMIFS(Tabla4[Estimado P y D],Tabla4[Bien afectado],LISTAS!E306)&gt;0,SUMIFS(Tabla4[Estimado P y D],Tabla4[Bien afectado],LISTAS!E306),"")</f>
        <v>#VALUE!</v>
      </c>
    </row>
    <row r="307" spans="5:7" x14ac:dyDescent="0.2">
      <c r="E307" t="str" cm="1">
        <f t="array" ref="E307">IF(C307&gt;0,IF(C307="Cultivos",+IFERROR(INDEX(D$106:$D307,MATCH(0,INDEX(COUNTIF($E$7:E306,D$106:$D307),),)),""),""),"")</f>
        <v/>
      </c>
      <c r="G307" s="4" t="e">
        <f>+IF(SUMIFS(Tabla4[Estimado P y D],Tabla4[Bien afectado],LISTAS!E307)&gt;0,SUMIFS(Tabla4[Estimado P y D],Tabla4[Bien afectado],LISTAS!E307),"")</f>
        <v>#VALUE!</v>
      </c>
    </row>
    <row r="308" spans="5:7" x14ac:dyDescent="0.2">
      <c r="E308" t="str" cm="1">
        <f t="array" ref="E308">IF(C308&gt;0,IF(C308="Cultivos",+IFERROR(INDEX(D$106:$D308,MATCH(0,INDEX(COUNTIF($E$7:E307,D$106:$D308),),)),""),""),"")</f>
        <v/>
      </c>
      <c r="G308" s="4" t="e">
        <f>+IF(SUMIFS(Tabla4[Estimado P y D],Tabla4[Bien afectado],LISTAS!E308)&gt;0,SUMIFS(Tabla4[Estimado P y D],Tabla4[Bien afectado],LISTAS!E308),"")</f>
        <v>#VALUE!</v>
      </c>
    </row>
    <row r="309" spans="5:7" x14ac:dyDescent="0.2">
      <c r="E309" t="str" cm="1">
        <f t="array" ref="E309">IF(C309&gt;0,IF(C309="Cultivos",+IFERROR(INDEX(D$106:$D309,MATCH(0,INDEX(COUNTIF($E$7:E308,D$106:$D309),),)),""),""),"")</f>
        <v/>
      </c>
      <c r="G309" s="4" t="e">
        <f>+IF(SUMIFS(Tabla4[Estimado P y D],Tabla4[Bien afectado],LISTAS!E309)&gt;0,SUMIFS(Tabla4[Estimado P y D],Tabla4[Bien afectado],LISTAS!E309),"")</f>
        <v>#VALUE!</v>
      </c>
    </row>
    <row r="310" spans="5:7" x14ac:dyDescent="0.2">
      <c r="E310" t="str" cm="1">
        <f t="array" ref="E310">IF(C310&gt;0,IF(C310="Cultivos",+IFERROR(INDEX(D$106:$D310,MATCH(0,INDEX(COUNTIF($E$7:E309,D$106:$D310),),)),""),""),"")</f>
        <v/>
      </c>
      <c r="G310" s="4" t="e">
        <f>+IF(SUMIFS(Tabla4[Estimado P y D],Tabla4[Bien afectado],LISTAS!E310)&gt;0,SUMIFS(Tabla4[Estimado P y D],Tabla4[Bien afectado],LISTAS!E310),"")</f>
        <v>#VALUE!</v>
      </c>
    </row>
    <row r="311" spans="5:7" x14ac:dyDescent="0.2">
      <c r="E311" t="str" cm="1">
        <f t="array" ref="E311">IF(C311&gt;0,IF(C311="Cultivos",+IFERROR(INDEX(D$106:$D311,MATCH(0,INDEX(COUNTIF($E$7:E310,D$106:$D311),),)),""),""),"")</f>
        <v/>
      </c>
      <c r="G311" s="4" t="e">
        <f>+IF(SUMIFS(Tabla4[Estimado P y D],Tabla4[Bien afectado],LISTAS!E311)&gt;0,SUMIFS(Tabla4[Estimado P y D],Tabla4[Bien afectado],LISTAS!E311),"")</f>
        <v>#VALUE!</v>
      </c>
    </row>
    <row r="312" spans="5:7" x14ac:dyDescent="0.2">
      <c r="E312" t="str" cm="1">
        <f t="array" ref="E312">IF(C312&gt;0,IF(C312="Cultivos",+IFERROR(INDEX(D$106:$D312,MATCH(0,INDEX(COUNTIF($E$7:E311,D$106:$D312),),)),""),""),"")</f>
        <v/>
      </c>
      <c r="G312" s="4" t="e">
        <f>+IF(SUMIFS(Tabla4[Estimado P y D],Tabla4[Bien afectado],LISTAS!E312)&gt;0,SUMIFS(Tabla4[Estimado P y D],Tabla4[Bien afectado],LISTAS!E312),"")</f>
        <v>#VALUE!</v>
      </c>
    </row>
    <row r="313" spans="5:7" x14ac:dyDescent="0.2">
      <c r="E313" t="str" cm="1">
        <f t="array" ref="E313">IF(C313&gt;0,IF(C313="Cultivos",+IFERROR(INDEX(D$106:$D313,MATCH(0,INDEX(COUNTIF($E$7:E312,D$106:$D313),),)),""),""),"")</f>
        <v/>
      </c>
      <c r="G313" s="4" t="e">
        <f>+IF(SUMIFS(Tabla4[Estimado P y D],Tabla4[Bien afectado],LISTAS!E313)&gt;0,SUMIFS(Tabla4[Estimado P y D],Tabla4[Bien afectado],LISTAS!E313),"")</f>
        <v>#VALUE!</v>
      </c>
    </row>
    <row r="314" spans="5:7" x14ac:dyDescent="0.2">
      <c r="E314" t="str" cm="1">
        <f t="array" ref="E314">IF(C314&gt;0,IF(C314="Cultivos",+IFERROR(INDEX(D$106:$D314,MATCH(0,INDEX(COUNTIF($E$7:E313,D$106:$D314),),)),""),""),"")</f>
        <v/>
      </c>
      <c r="G314" s="4" t="e">
        <f>+IF(SUMIFS(Tabla4[Estimado P y D],Tabla4[Bien afectado],LISTAS!E314)&gt;0,SUMIFS(Tabla4[Estimado P y D],Tabla4[Bien afectado],LISTAS!E314),"")</f>
        <v>#VALUE!</v>
      </c>
    </row>
    <row r="315" spans="5:7" x14ac:dyDescent="0.2">
      <c r="E315" t="str" cm="1">
        <f t="array" ref="E315">IF(C315&gt;0,IF(C315="Cultivos",+IFERROR(INDEX(D$106:$D315,MATCH(0,INDEX(COUNTIF($E$7:E314,D$106:$D315),),)),""),""),"")</f>
        <v/>
      </c>
      <c r="G315" s="4" t="e">
        <f>+IF(SUMIFS(Tabla4[Estimado P y D],Tabla4[Bien afectado],LISTAS!E315)&gt;0,SUMIFS(Tabla4[Estimado P y D],Tabla4[Bien afectado],LISTAS!E315),"")</f>
        <v>#VALUE!</v>
      </c>
    </row>
    <row r="316" spans="5:7" x14ac:dyDescent="0.2">
      <c r="E316" t="str" cm="1">
        <f t="array" ref="E316">IF(C316&gt;0,IF(C316="Cultivos",+IFERROR(INDEX(D$106:$D316,MATCH(0,INDEX(COUNTIF($E$7:E315,D$106:$D316),),)),""),""),"")</f>
        <v/>
      </c>
      <c r="G316" s="4" t="e">
        <f>+IF(SUMIFS(Tabla4[Estimado P y D],Tabla4[Bien afectado],LISTAS!E316)&gt;0,SUMIFS(Tabla4[Estimado P y D],Tabla4[Bien afectado],LISTAS!E316),"")</f>
        <v>#VALUE!</v>
      </c>
    </row>
    <row r="317" spans="5:7" x14ac:dyDescent="0.2">
      <c r="E317" t="str" cm="1">
        <f t="array" ref="E317">IF(C317&gt;0,IF(C317="Cultivos",+IFERROR(INDEX(D$106:$D317,MATCH(0,INDEX(COUNTIF($E$7:E316,D$106:$D317),),)),""),""),"")</f>
        <v/>
      </c>
      <c r="G317" s="4" t="e">
        <f>+IF(SUMIFS(Tabla4[Estimado P y D],Tabla4[Bien afectado],LISTAS!E317)&gt;0,SUMIFS(Tabla4[Estimado P y D],Tabla4[Bien afectado],LISTAS!E317),"")</f>
        <v>#VALUE!</v>
      </c>
    </row>
    <row r="318" spans="5:7" x14ac:dyDescent="0.2">
      <c r="E318" t="str" cm="1">
        <f t="array" ref="E318">IF(C318&gt;0,IF(C318="Cultivos",+IFERROR(INDEX(D$106:$D318,MATCH(0,INDEX(COUNTIF($E$7:E317,D$106:$D318),),)),""),""),"")</f>
        <v/>
      </c>
      <c r="G318" s="4" t="e">
        <f>+IF(SUMIFS(Tabla4[Estimado P y D],Tabla4[Bien afectado],LISTAS!E318)&gt;0,SUMIFS(Tabla4[Estimado P y D],Tabla4[Bien afectado],LISTAS!E318),"")</f>
        <v>#VALUE!</v>
      </c>
    </row>
    <row r="319" spans="5:7" x14ac:dyDescent="0.2">
      <c r="E319" t="str" cm="1">
        <f t="array" ref="E319">IF(C319&gt;0,IF(C319="Cultivos",+IFERROR(INDEX(D$106:$D319,MATCH(0,INDEX(COUNTIF($E$7:E318,D$106:$D319),),)),""),""),"")</f>
        <v/>
      </c>
      <c r="G319" s="4" t="e">
        <f>+IF(SUMIFS(Tabla4[Estimado P y D],Tabla4[Bien afectado],LISTAS!E319)&gt;0,SUMIFS(Tabla4[Estimado P y D],Tabla4[Bien afectado],LISTAS!E319),"")</f>
        <v>#VALUE!</v>
      </c>
    </row>
    <row r="320" spans="5:7" x14ac:dyDescent="0.2">
      <c r="E320" t="str" cm="1">
        <f t="array" ref="E320">IF(C320&gt;0,IF(C320="Cultivos",+IFERROR(INDEX(D$106:$D320,MATCH(0,INDEX(COUNTIF($E$7:E319,D$106:$D320),),)),""),""),"")</f>
        <v/>
      </c>
      <c r="G320" s="4" t="e">
        <f>+IF(SUMIFS(Tabla4[Estimado P y D],Tabla4[Bien afectado],LISTAS!E320)&gt;0,SUMIFS(Tabla4[Estimado P y D],Tabla4[Bien afectado],LISTAS!E320),"")</f>
        <v>#VALUE!</v>
      </c>
    </row>
    <row r="321" spans="5:7" x14ac:dyDescent="0.2">
      <c r="E321" t="str" cm="1">
        <f t="array" ref="E321">IF(C321&gt;0,IF(C321="Cultivos",+IFERROR(INDEX(D$106:$D321,MATCH(0,INDEX(COUNTIF($E$7:E320,D$106:$D321),),)),""),""),"")</f>
        <v/>
      </c>
      <c r="G321" s="4" t="e">
        <f>+IF(SUMIFS(Tabla4[Estimado P y D],Tabla4[Bien afectado],LISTAS!E321)&gt;0,SUMIFS(Tabla4[Estimado P y D],Tabla4[Bien afectado],LISTAS!E321),"")</f>
        <v>#VALUE!</v>
      </c>
    </row>
    <row r="322" spans="5:7" x14ac:dyDescent="0.2">
      <c r="E322" t="str" cm="1">
        <f t="array" ref="E322">IF(C322&gt;0,IF(C322="Cultivos",+IFERROR(INDEX(D$106:$D322,MATCH(0,INDEX(COUNTIF($E$7:E321,D$106:$D322),),)),""),""),"")</f>
        <v/>
      </c>
      <c r="G322" s="4" t="e">
        <f>+IF(SUMIFS(Tabla4[Estimado P y D],Tabla4[Bien afectado],LISTAS!E322)&gt;0,SUMIFS(Tabla4[Estimado P y D],Tabla4[Bien afectado],LISTAS!E322),"")</f>
        <v>#VALUE!</v>
      </c>
    </row>
    <row r="323" spans="5:7" x14ac:dyDescent="0.2">
      <c r="E323" t="str" cm="1">
        <f t="array" ref="E323">IF(C323&gt;0,IF(C323="Cultivos",+IFERROR(INDEX(D$106:$D323,MATCH(0,INDEX(COUNTIF($E$7:E322,D$106:$D323),),)),""),""),"")</f>
        <v/>
      </c>
      <c r="G323" s="4" t="e">
        <f>+IF(SUMIFS(Tabla4[Estimado P y D],Tabla4[Bien afectado],LISTAS!E323)&gt;0,SUMIFS(Tabla4[Estimado P y D],Tabla4[Bien afectado],LISTAS!E323),"")</f>
        <v>#VALUE!</v>
      </c>
    </row>
    <row r="324" spans="5:7" x14ac:dyDescent="0.2">
      <c r="E324" t="str" cm="1">
        <f t="array" ref="E324">IF(C324&gt;0,IF(C324="Cultivos",+IFERROR(INDEX(D$106:$D324,MATCH(0,INDEX(COUNTIF($E$7:E323,D$106:$D324),),)),""),""),"")</f>
        <v/>
      </c>
      <c r="G324" s="4" t="e">
        <f>+IF(SUMIFS(Tabla4[Estimado P y D],Tabla4[Bien afectado],LISTAS!E324)&gt;0,SUMIFS(Tabla4[Estimado P y D],Tabla4[Bien afectado],LISTAS!E324),"")</f>
        <v>#VALUE!</v>
      </c>
    </row>
    <row r="325" spans="5:7" x14ac:dyDescent="0.2">
      <c r="E325" t="str" cm="1">
        <f t="array" ref="E325">IF(C325&gt;0,IF(C325="Cultivos",+IFERROR(INDEX(D$106:$D325,MATCH(0,INDEX(COUNTIF($E$7:E324,D$106:$D325),),)),""),""),"")</f>
        <v/>
      </c>
      <c r="G325" s="4" t="e">
        <f>+IF(SUMIFS(Tabla4[Estimado P y D],Tabla4[Bien afectado],LISTAS!E325)&gt;0,SUMIFS(Tabla4[Estimado P y D],Tabla4[Bien afectado],LISTAS!E325),"")</f>
        <v>#VALUE!</v>
      </c>
    </row>
    <row r="326" spans="5:7" x14ac:dyDescent="0.2">
      <c r="E326" t="str" cm="1">
        <f t="array" ref="E326">IF(C326&gt;0,IF(C326="Cultivos",+IFERROR(INDEX(D$106:$D326,MATCH(0,INDEX(COUNTIF($E$7:E325,D$106:$D326),),)),""),""),"")</f>
        <v/>
      </c>
      <c r="G326" s="4" t="e">
        <f>+IF(SUMIFS(Tabla4[Estimado P y D],Tabla4[Bien afectado],LISTAS!E326)&gt;0,SUMIFS(Tabla4[Estimado P y D],Tabla4[Bien afectado],LISTAS!E326),"")</f>
        <v>#VALUE!</v>
      </c>
    </row>
    <row r="327" spans="5:7" x14ac:dyDescent="0.2">
      <c r="E327" t="str" cm="1">
        <f t="array" ref="E327">IF(C327&gt;0,IF(C327="Cultivos",+IFERROR(INDEX(D$106:$D327,MATCH(0,INDEX(COUNTIF($E$7:E326,D$106:$D327),),)),""),""),"")</f>
        <v/>
      </c>
      <c r="G327" s="4" t="e">
        <f>+IF(SUMIFS(Tabla4[Estimado P y D],Tabla4[Bien afectado],LISTAS!E327)&gt;0,SUMIFS(Tabla4[Estimado P y D],Tabla4[Bien afectado],LISTAS!E327),"")</f>
        <v>#VALUE!</v>
      </c>
    </row>
    <row r="328" spans="5:7" x14ac:dyDescent="0.2">
      <c r="E328" t="str" cm="1">
        <f t="array" ref="E328">IF(C328&gt;0,IF(C328="Cultivos",+IFERROR(INDEX(D$106:$D328,MATCH(0,INDEX(COUNTIF($E$7:E327,D$106:$D328),),)),""),""),"")</f>
        <v/>
      </c>
      <c r="G328" s="4" t="e">
        <f>+IF(SUMIFS(Tabla4[Estimado P y D],Tabla4[Bien afectado],LISTAS!E328)&gt;0,SUMIFS(Tabla4[Estimado P y D],Tabla4[Bien afectado],LISTAS!E328),"")</f>
        <v>#VALUE!</v>
      </c>
    </row>
    <row r="329" spans="5:7" x14ac:dyDescent="0.2">
      <c r="E329" t="str" cm="1">
        <f t="array" ref="E329">IF(C329&gt;0,IF(C329="Cultivos",+IFERROR(INDEX(D$106:$D329,MATCH(0,INDEX(COUNTIF($E$7:E328,D$106:$D329),),)),""),""),"")</f>
        <v/>
      </c>
      <c r="G329" s="4" t="e">
        <f>+IF(SUMIFS(Tabla4[Estimado P y D],Tabla4[Bien afectado],LISTAS!E329)&gt;0,SUMIFS(Tabla4[Estimado P y D],Tabla4[Bien afectado],LISTAS!E329),"")</f>
        <v>#VALUE!</v>
      </c>
    </row>
    <row r="330" spans="5:7" x14ac:dyDescent="0.2">
      <c r="E330" t="str" cm="1">
        <f t="array" ref="E330">IF(C330&gt;0,IF(C330="Cultivos",+IFERROR(INDEX(D$106:$D330,MATCH(0,INDEX(COUNTIF($E$7:E329,D$106:$D330),),)),""),""),"")</f>
        <v/>
      </c>
      <c r="G330" s="4" t="e">
        <f>+IF(SUMIFS(Tabla4[Estimado P y D],Tabla4[Bien afectado],LISTAS!E330)&gt;0,SUMIFS(Tabla4[Estimado P y D],Tabla4[Bien afectado],LISTAS!E330),"")</f>
        <v>#VALUE!</v>
      </c>
    </row>
    <row r="331" spans="5:7" x14ac:dyDescent="0.2">
      <c r="E331" t="str" cm="1">
        <f t="array" ref="E331">IF(C331&gt;0,IF(C331="Cultivos",+IFERROR(INDEX(D$106:$D331,MATCH(0,INDEX(COUNTIF($E$7:E330,D$106:$D331),),)),""),""),"")</f>
        <v/>
      </c>
      <c r="G331" s="4" t="e">
        <f>+IF(SUMIFS(Tabla4[Estimado P y D],Tabla4[Bien afectado],LISTAS!E331)&gt;0,SUMIFS(Tabla4[Estimado P y D],Tabla4[Bien afectado],LISTAS!E331),"")</f>
        <v>#VALUE!</v>
      </c>
    </row>
    <row r="332" spans="5:7" x14ac:dyDescent="0.2">
      <c r="E332" t="str" cm="1">
        <f t="array" ref="E332">IF(C332&gt;0,IF(C332="Cultivos",+IFERROR(INDEX(D$106:$D332,MATCH(0,INDEX(COUNTIF($E$7:E331,D$106:$D332),),)),""),""),"")</f>
        <v/>
      </c>
      <c r="G332" s="4" t="e">
        <f>+IF(SUMIFS(Tabla4[Estimado P y D],Tabla4[Bien afectado],LISTAS!E332)&gt;0,SUMIFS(Tabla4[Estimado P y D],Tabla4[Bien afectado],LISTAS!E332),"")</f>
        <v>#VALUE!</v>
      </c>
    </row>
    <row r="333" spans="5:7" x14ac:dyDescent="0.2">
      <c r="E333" t="str" cm="1">
        <f t="array" ref="E333">IF(C333&gt;0,IF(C333="Cultivos",+IFERROR(INDEX(D$106:$D333,MATCH(0,INDEX(COUNTIF($E$7:E332,D$106:$D333),),)),""),""),"")</f>
        <v/>
      </c>
      <c r="G333" s="4" t="e">
        <f>+IF(SUMIFS(Tabla4[Estimado P y D],Tabla4[Bien afectado],LISTAS!E333)&gt;0,SUMIFS(Tabla4[Estimado P y D],Tabla4[Bien afectado],LISTAS!E333),"")</f>
        <v>#VALUE!</v>
      </c>
    </row>
    <row r="334" spans="5:7" x14ac:dyDescent="0.2">
      <c r="E334" t="str" cm="1">
        <f t="array" ref="E334">IF(C334&gt;0,IF(C334="Cultivos",+IFERROR(INDEX(D$106:$D334,MATCH(0,INDEX(COUNTIF($E$7:E333,D$106:$D334),),)),""),""),"")</f>
        <v/>
      </c>
      <c r="G334" s="4" t="e">
        <f>+IF(SUMIFS(Tabla4[Estimado P y D],Tabla4[Bien afectado],LISTAS!E334)&gt;0,SUMIFS(Tabla4[Estimado P y D],Tabla4[Bien afectado],LISTAS!E334),"")</f>
        <v>#VALUE!</v>
      </c>
    </row>
    <row r="335" spans="5:7" x14ac:dyDescent="0.2">
      <c r="E335" t="str" cm="1">
        <f t="array" ref="E335">IF(C335&gt;0,IF(C335="Cultivos",+IFERROR(INDEX(D$106:$D335,MATCH(0,INDEX(COUNTIF($E$7:E334,D$106:$D335),),)),""),""),"")</f>
        <v/>
      </c>
      <c r="G335" s="4" t="e">
        <f>+IF(SUMIFS(Tabla4[Estimado P y D],Tabla4[Bien afectado],LISTAS!E335)&gt;0,SUMIFS(Tabla4[Estimado P y D],Tabla4[Bien afectado],LISTAS!E335),"")</f>
        <v>#VALUE!</v>
      </c>
    </row>
    <row r="336" spans="5:7" x14ac:dyDescent="0.2">
      <c r="E336" t="str" cm="1">
        <f t="array" ref="E336">IF(C336&gt;0,IF(C336="Cultivos",+IFERROR(INDEX(D$106:$D336,MATCH(0,INDEX(COUNTIF($E$7:E335,D$106:$D336),),)),""),""),"")</f>
        <v/>
      </c>
      <c r="G336" s="4" t="e">
        <f>+IF(SUMIFS(Tabla4[Estimado P y D],Tabla4[Bien afectado],LISTAS!E336)&gt;0,SUMIFS(Tabla4[Estimado P y D],Tabla4[Bien afectado],LISTAS!E336),"")</f>
        <v>#VALUE!</v>
      </c>
    </row>
    <row r="337" spans="5:7" x14ac:dyDescent="0.2">
      <c r="E337" t="str" cm="1">
        <f t="array" ref="E337">IF(C337&gt;0,IF(C337="Cultivos",+IFERROR(INDEX(D$106:$D337,MATCH(0,INDEX(COUNTIF($E$7:E336,D$106:$D337),),)),""),""),"")</f>
        <v/>
      </c>
      <c r="G337" s="4" t="e">
        <f>+IF(SUMIFS(Tabla4[Estimado P y D],Tabla4[Bien afectado],LISTAS!E337)&gt;0,SUMIFS(Tabla4[Estimado P y D],Tabla4[Bien afectado],LISTAS!E337),"")</f>
        <v>#VALUE!</v>
      </c>
    </row>
    <row r="338" spans="5:7" x14ac:dyDescent="0.2">
      <c r="E338" t="str" cm="1">
        <f t="array" ref="E338">IF(C338&gt;0,IF(C338="Cultivos",+IFERROR(INDEX(D$106:$D338,MATCH(0,INDEX(COUNTIF($E$7:E337,D$106:$D338),),)),""),""),"")</f>
        <v/>
      </c>
      <c r="G338" s="4" t="e">
        <f>+IF(SUMIFS(Tabla4[Estimado P y D],Tabla4[Bien afectado],LISTAS!E338)&gt;0,SUMIFS(Tabla4[Estimado P y D],Tabla4[Bien afectado],LISTAS!E338),"")</f>
        <v>#VALUE!</v>
      </c>
    </row>
    <row r="339" spans="5:7" x14ac:dyDescent="0.2">
      <c r="E339" t="str" cm="1">
        <f t="array" ref="E339">IF(C339&gt;0,IF(C339="Cultivos",+IFERROR(INDEX(D$106:$D339,MATCH(0,INDEX(COUNTIF($E$7:E338,D$106:$D339),),)),""),""),"")</f>
        <v/>
      </c>
      <c r="G339" s="4" t="e">
        <f>+IF(SUMIFS(Tabla4[Estimado P y D],Tabla4[Bien afectado],LISTAS!E339)&gt;0,SUMIFS(Tabla4[Estimado P y D],Tabla4[Bien afectado],LISTAS!E339),"")</f>
        <v>#VALUE!</v>
      </c>
    </row>
    <row r="340" spans="5:7" x14ac:dyDescent="0.2">
      <c r="E340" t="str" cm="1">
        <f t="array" ref="E340">IF(C340&gt;0,IF(C340="Cultivos",+IFERROR(INDEX(D$106:$D340,MATCH(0,INDEX(COUNTIF($E$7:E339,D$106:$D340),),)),""),""),"")</f>
        <v/>
      </c>
      <c r="G340" s="4" t="e">
        <f>+IF(SUMIFS(Tabla4[Estimado P y D],Tabla4[Bien afectado],LISTAS!E340)&gt;0,SUMIFS(Tabla4[Estimado P y D],Tabla4[Bien afectado],LISTAS!E340),"")</f>
        <v>#VALUE!</v>
      </c>
    </row>
    <row r="341" spans="5:7" x14ac:dyDescent="0.2">
      <c r="E341" t="str" cm="1">
        <f t="array" ref="E341">IF(C341&gt;0,IF(C341="Cultivos",+IFERROR(INDEX(D$106:$D341,MATCH(0,INDEX(COUNTIF($E$7:E340,D$106:$D341),),)),""),""),"")</f>
        <v/>
      </c>
      <c r="G341" s="4" t="e">
        <f>+IF(SUMIFS(Tabla4[Estimado P y D],Tabla4[Bien afectado],LISTAS!E341)&gt;0,SUMIFS(Tabla4[Estimado P y D],Tabla4[Bien afectado],LISTAS!E341),"")</f>
        <v>#VALUE!</v>
      </c>
    </row>
    <row r="342" spans="5:7" x14ac:dyDescent="0.2">
      <c r="E342" t="str" cm="1">
        <f t="array" ref="E342">IF(C342&gt;0,IF(C342="Cultivos",+IFERROR(INDEX(D$106:$D342,MATCH(0,INDEX(COUNTIF($E$7:E341,D$106:$D342),),)),""),""),"")</f>
        <v/>
      </c>
      <c r="G342" s="4" t="e">
        <f>+IF(SUMIFS(Tabla4[Estimado P y D],Tabla4[Bien afectado],LISTAS!E342)&gt;0,SUMIFS(Tabla4[Estimado P y D],Tabla4[Bien afectado],LISTAS!E342),"")</f>
        <v>#VALUE!</v>
      </c>
    </row>
    <row r="343" spans="5:7" x14ac:dyDescent="0.2">
      <c r="E343" t="str" cm="1">
        <f t="array" ref="E343">IF(C343&gt;0,IF(C343="Cultivos",+IFERROR(INDEX(D$106:$D343,MATCH(0,INDEX(COUNTIF($E$7:E342,D$106:$D343),),)),""),""),"")</f>
        <v/>
      </c>
      <c r="G343" s="4" t="e">
        <f>+IF(SUMIFS(Tabla4[Estimado P y D],Tabla4[Bien afectado],LISTAS!E343)&gt;0,SUMIFS(Tabla4[Estimado P y D],Tabla4[Bien afectado],LISTAS!E343),"")</f>
        <v>#VALUE!</v>
      </c>
    </row>
    <row r="344" spans="5:7" x14ac:dyDescent="0.2">
      <c r="E344" t="str" cm="1">
        <f t="array" ref="E344">IF(C344&gt;0,IF(C344="Cultivos",+IFERROR(INDEX(D$106:$D344,MATCH(0,INDEX(COUNTIF($E$7:E343,D$106:$D344),),)),""),""),"")</f>
        <v/>
      </c>
      <c r="G344" s="4" t="e">
        <f>+SUMIFS(Tabla4[Estimado P y D],Tabla4[Bien afectado],LISTAS!E344)</f>
        <v>#VALUE!</v>
      </c>
    </row>
    <row r="345" spans="5:7" x14ac:dyDescent="0.2">
      <c r="E345" t="str" cm="1">
        <f t="array" ref="E345">IF(C345&gt;0,IF(C345="Cultivos",+IFERROR(INDEX(D$106:$D345,MATCH(0,INDEX(COUNTIF($E$7:E344,D$106:$D345),),)),""),""),"")</f>
        <v/>
      </c>
      <c r="G345" s="4" t="e">
        <f>+SUMIFS(Tabla4[Estimado P y D],Tabla4[Bien afectado],LISTAS!E345)</f>
        <v>#VALUE!</v>
      </c>
    </row>
    <row r="346" spans="5:7" x14ac:dyDescent="0.2">
      <c r="E346" t="str" cm="1">
        <f t="array" ref="E346">IF(C346&gt;0,IF(C346="Cultivos",+IFERROR(INDEX(D$106:$D346,MATCH(0,INDEX(COUNTIF($E$7:E345,D$106:$D346),),)),""),""),"")</f>
        <v/>
      </c>
      <c r="G346" s="4" t="e">
        <f>+SUMIFS(Tabla4[Estimado P y D],Tabla4[Bien afectado],LISTAS!E346)</f>
        <v>#VALUE!</v>
      </c>
    </row>
    <row r="347" spans="5:7" x14ac:dyDescent="0.2">
      <c r="E347" t="str" cm="1">
        <f t="array" ref="E347">IF(C347&gt;0,IF(C347="Cultivos",+IFERROR(INDEX(D$106:$D347,MATCH(0,INDEX(COUNTIF($E$7:E346,D$106:$D347),),)),""),""),"")</f>
        <v/>
      </c>
      <c r="G347" s="4" t="e">
        <f>+SUMIFS(Tabla4[Estimado P y D],Tabla4[Bien afectado],LISTAS!E347)</f>
        <v>#VALUE!</v>
      </c>
    </row>
    <row r="348" spans="5:7" x14ac:dyDescent="0.2">
      <c r="E348" t="str" cm="1">
        <f t="array" ref="E348">IF(C348&gt;0,IF(C348="Cultivos",+IFERROR(INDEX(D$106:$D348,MATCH(0,INDEX(COUNTIF($E$7:E347,D$106:$D348),),)),""),""),"")</f>
        <v/>
      </c>
      <c r="G348" s="4" t="e">
        <f>+SUMIFS(Tabla4[Estimado P y D],Tabla4[Bien afectado],LISTAS!E348)</f>
        <v>#VALUE!</v>
      </c>
    </row>
    <row r="349" spans="5:7" x14ac:dyDescent="0.2">
      <c r="E349" t="str" cm="1">
        <f t="array" ref="E349">IF(C349&gt;0,IF(C349="Cultivos",+IFERROR(INDEX(D$106:$D349,MATCH(0,INDEX(COUNTIF($E$7:E348,D$106:$D349),),)),""),""),"")</f>
        <v/>
      </c>
      <c r="G349" s="4" t="e">
        <f>+SUMIFS(Tabla4[Estimado P y D],Tabla4[Bien afectado],LISTAS!E349)</f>
        <v>#VALUE!</v>
      </c>
    </row>
    <row r="350" spans="5:7" x14ac:dyDescent="0.2">
      <c r="E350" t="str" cm="1">
        <f t="array" ref="E350">IF(C350&gt;0,IF(C350="Cultivos",+IFERROR(INDEX(D$106:$D350,MATCH(0,INDEX(COUNTIF($E$7:E349,D$106:$D350),),)),""),""),"")</f>
        <v/>
      </c>
      <c r="G350" s="4" t="e">
        <f>+SUMIFS(Tabla4[Estimado P y D],Tabla4[Bien afectado],LISTAS!E350)</f>
        <v>#VALUE!</v>
      </c>
    </row>
    <row r="351" spans="5:7" x14ac:dyDescent="0.2">
      <c r="E351" t="str" cm="1">
        <f t="array" ref="E351">IF(C351&gt;0,IF(C351="Cultivos",+IFERROR(INDEX(D$106:$D351,MATCH(0,INDEX(COUNTIF($E$7:E350,D$106:$D351),),)),""),""),"")</f>
        <v/>
      </c>
      <c r="G351" s="4" t="e">
        <f>+SUMIFS(Tabla4[Estimado P y D],Tabla4[Bien afectado],LISTAS!E351)</f>
        <v>#VALUE!</v>
      </c>
    </row>
    <row r="352" spans="5:7" x14ac:dyDescent="0.2">
      <c r="E352" t="str" cm="1">
        <f t="array" ref="E352">IF(C352&gt;0,IF(C352="Cultivos",+IFERROR(INDEX(D$106:$D352,MATCH(0,INDEX(COUNTIF($E$7:E351,D$106:$D352),),)),""),""),"")</f>
        <v/>
      </c>
      <c r="G352" s="4" t="e">
        <f>+SUMIFS(Tabla4[Estimado P y D],Tabla4[Bien afectado],LISTAS!E352)</f>
        <v>#VALUE!</v>
      </c>
    </row>
    <row r="353" spans="5:7" x14ac:dyDescent="0.2">
      <c r="E353" t="str" cm="1">
        <f t="array" ref="E353">IF(C353&gt;0,IF(C353="Cultivos",+IFERROR(INDEX(D$106:$D353,MATCH(0,INDEX(COUNTIF($E$7:E352,D$106:$D353),),)),""),""),"")</f>
        <v/>
      </c>
      <c r="G353" s="4" t="e">
        <f>+SUMIFS(Tabla4[Estimado P y D],Tabla4[Bien afectado],LISTAS!E353)</f>
        <v>#VALUE!</v>
      </c>
    </row>
    <row r="354" spans="5:7" x14ac:dyDescent="0.2">
      <c r="E354" t="str" cm="1">
        <f t="array" ref="E354">IF(C354&gt;0,IF(C354="Cultivos",+IFERROR(INDEX(D$106:$D354,MATCH(0,INDEX(COUNTIF($E$7:E353,D$106:$D354),),)),""),""),"")</f>
        <v/>
      </c>
      <c r="G354" s="4" t="e">
        <f>+SUMIFS(Tabla4[Estimado P y D],Tabla4[Bien afectado],LISTAS!E354)</f>
        <v>#VALUE!</v>
      </c>
    </row>
    <row r="355" spans="5:7" x14ac:dyDescent="0.2">
      <c r="E355" t="str" cm="1">
        <f t="array" ref="E355">IF(C355&gt;0,IF(C355="Cultivos",+IFERROR(INDEX(D$106:$D355,MATCH(0,INDEX(COUNTIF($E$7:E354,D$106:$D355),),)),""),""),"")</f>
        <v/>
      </c>
      <c r="G355" s="4" t="e">
        <f>+SUMIFS(Tabla4[Estimado P y D],Tabla4[Bien afectado],LISTAS!E355)</f>
        <v>#VALUE!</v>
      </c>
    </row>
    <row r="356" spans="5:7" x14ac:dyDescent="0.2">
      <c r="E356" t="str" cm="1">
        <f t="array" ref="E356">IF(C356&gt;0,IF(C356="Cultivos",+IFERROR(INDEX(D$106:$D356,MATCH(0,INDEX(COUNTIF($E$7:E355,D$106:$D356),),)),""),""),"")</f>
        <v/>
      </c>
      <c r="G356" s="4" t="e">
        <f>+SUMIFS(Tabla4[Estimado P y D],Tabla4[Bien afectado],LISTAS!E356)</f>
        <v>#VALUE!</v>
      </c>
    </row>
    <row r="357" spans="5:7" x14ac:dyDescent="0.2">
      <c r="E357" t="str" cm="1">
        <f t="array" ref="E357">IF(C357&gt;0,IF(C357="Cultivos",+IFERROR(INDEX(D$106:$D357,MATCH(0,INDEX(COUNTIF($E$7:E356,D$106:$D357),),)),""),""),"")</f>
        <v/>
      </c>
      <c r="G357" s="4" t="e">
        <f>+SUMIFS(Tabla4[Estimado P y D],Tabla4[Bien afectado],LISTAS!E357)</f>
        <v>#VALUE!</v>
      </c>
    </row>
    <row r="358" spans="5:7" x14ac:dyDescent="0.2">
      <c r="E358" t="str" cm="1">
        <f t="array" ref="E358">IF(C358&gt;0,IF(C358="Cultivos",+IFERROR(INDEX(D$106:$D358,MATCH(0,INDEX(COUNTIF($E$7:E357,D$106:$D358),),)),""),""),"")</f>
        <v/>
      </c>
      <c r="G358" s="4" t="e">
        <f>+SUMIFS(Tabla4[Estimado P y D],Tabla4[Bien afectado],LISTAS!E358)</f>
        <v>#VALUE!</v>
      </c>
    </row>
    <row r="359" spans="5:7" x14ac:dyDescent="0.2">
      <c r="E359" t="str" cm="1">
        <f t="array" ref="E359">IF(C359&gt;0,IF(C359="Cultivos",+IFERROR(INDEX(D$106:$D359,MATCH(0,INDEX(COUNTIF($E$7:E358,D$106:$D359),),)),""),""),"")</f>
        <v/>
      </c>
      <c r="G359" s="4" t="e">
        <f>+SUMIFS(Tabla4[Estimado P y D],Tabla4[Bien afectado],LISTAS!E359)</f>
        <v>#VALUE!</v>
      </c>
    </row>
    <row r="360" spans="5:7" x14ac:dyDescent="0.2">
      <c r="E360" t="str" cm="1">
        <f t="array" ref="E360">IF(C360&gt;0,IF(C360="Cultivos",+IFERROR(INDEX(D$106:$D360,MATCH(0,INDEX(COUNTIF($E$7:E359,D$106:$D360),),)),""),""),"")</f>
        <v/>
      </c>
      <c r="G360" s="4" t="e">
        <f>+SUMIFS(Tabla4[Estimado P y D],Tabla4[Bien afectado],LISTAS!E360)</f>
        <v>#VALUE!</v>
      </c>
    </row>
    <row r="361" spans="5:7" x14ac:dyDescent="0.2">
      <c r="E361" t="str" cm="1">
        <f t="array" ref="E361">IF(C361&gt;0,IF(C361="Cultivos",+IFERROR(INDEX(D$106:$D361,MATCH(0,INDEX(COUNTIF($E$7:E360,D$106:$D361),),)),""),""),"")</f>
        <v/>
      </c>
      <c r="G361" s="4" t="e">
        <f>+SUMIFS(Tabla4[Estimado P y D],Tabla4[Bien afectado],LISTAS!E361)</f>
        <v>#VALUE!</v>
      </c>
    </row>
    <row r="362" spans="5:7" x14ac:dyDescent="0.2">
      <c r="E362" t="str" cm="1">
        <f t="array" ref="E362">IF(C362&gt;0,IF(C362="Cultivos",+IFERROR(INDEX(D$106:$D362,MATCH(0,INDEX(COUNTIF($E$7:E361,D$106:$D362),),)),""),""),"")</f>
        <v/>
      </c>
    </row>
    <row r="363" spans="5:7" x14ac:dyDescent="0.2">
      <c r="E363" t="str" cm="1">
        <f t="array" ref="E363">IF(C363&gt;0,IF(C363="Cultivos",+IFERROR(INDEX(D$106:$D363,MATCH(0,INDEX(COUNTIF($E$7:E362,D$106:$D363),),)),""),""),"")</f>
        <v/>
      </c>
    </row>
    <row r="364" spans="5:7" x14ac:dyDescent="0.2">
      <c r="E364" t="str" cm="1">
        <f t="array" ref="E364">IF(C364&gt;0,IF(C364="Cultivos",+IFERROR(INDEX(D$106:$D364,MATCH(0,INDEX(COUNTIF($E$7:E363,D$106:$D364),),)),""),""),"")</f>
        <v/>
      </c>
    </row>
    <row r="365" spans="5:7" x14ac:dyDescent="0.2">
      <c r="E365" t="str" cm="1">
        <f t="array" ref="E365">IF(C365&gt;0,IF(C365="Cultivos",+IFERROR(INDEX(D$106:$D365,MATCH(0,INDEX(COUNTIF($E$7:E364,D$106:$D365),),)),""),""),"")</f>
        <v/>
      </c>
    </row>
    <row r="366" spans="5:7" x14ac:dyDescent="0.2">
      <c r="E366" t="str" cm="1">
        <f t="array" ref="E366">IF(C366&gt;0,IF(C366="Cultivos",+IFERROR(INDEX(D$106:$D366,MATCH(0,INDEX(COUNTIF($E$7:E365,D$106:$D366),),)),""),""),"")</f>
        <v/>
      </c>
    </row>
    <row r="367" spans="5:7" x14ac:dyDescent="0.2">
      <c r="E367" t="str" cm="1">
        <f t="array" ref="E367">IF(C367&gt;0,IF(C367="Cultivos",+IFERROR(INDEX(D$106:$D367,MATCH(0,INDEX(COUNTIF($E$7:E366,D$106:$D367),),)),""),""),"")</f>
        <v/>
      </c>
    </row>
    <row r="368" spans="5:7" x14ac:dyDescent="0.2">
      <c r="E368" t="str" cm="1">
        <f t="array" ref="E368">IF(C368&gt;0,IF(C368="Cultivos",+IFERROR(INDEX(D$106:$D368,MATCH(0,INDEX(COUNTIF($E$7:E367,D$106:$D368),),)),""),""),"")</f>
        <v/>
      </c>
    </row>
    <row r="369" spans="5:5" x14ac:dyDescent="0.2">
      <c r="E369" t="str" cm="1">
        <f t="array" ref="E369">IF(C369&gt;0,IF(C369="Cultivos",+IFERROR(INDEX(D$106:$D369,MATCH(0,INDEX(COUNTIF($E$7:E368,D$106:$D369),),)),""),""),"")</f>
        <v/>
      </c>
    </row>
    <row r="370" spans="5:5" x14ac:dyDescent="0.2">
      <c r="E370" t="str" cm="1">
        <f t="array" ref="E370">IF(C370&gt;0,IF(C370="Cultivos",+IFERROR(INDEX(D$106:$D370,MATCH(0,INDEX(COUNTIF($E$7:E369,D$106:$D370),),)),""),""),"")</f>
        <v/>
      </c>
    </row>
    <row r="371" spans="5:5" x14ac:dyDescent="0.2">
      <c r="E371" t="str" cm="1">
        <f t="array" ref="E371">IF(C371&gt;0,IF(C371="Cultivos",+IFERROR(INDEX(D$106:$D371,MATCH(0,INDEX(COUNTIF($E$7:E370,D$106:$D371),),)),""),""),"")</f>
        <v/>
      </c>
    </row>
    <row r="372" spans="5:5" x14ac:dyDescent="0.2">
      <c r="E372" t="str" cm="1">
        <f t="array" ref="E372">IF(C372&gt;0,IF(C372="Cultivos",+IFERROR(INDEX(D$106:$D372,MATCH(0,INDEX(COUNTIF($E$7:E371,D$106:$D372),),)),""),""),"")</f>
        <v/>
      </c>
    </row>
    <row r="373" spans="5:5" x14ac:dyDescent="0.2">
      <c r="E373" t="str" cm="1">
        <f t="array" ref="E373">IF(C373&gt;0,IF(C373="Cultivos",+IFERROR(INDEX(D$106:$D373,MATCH(0,INDEX(COUNTIF($E$7:E372,D$106:$D373),),)),""),""),"")</f>
        <v/>
      </c>
    </row>
    <row r="374" spans="5:5" x14ac:dyDescent="0.2">
      <c r="E374" t="str" cm="1">
        <f t="array" ref="E374">IF(C374&gt;0,IF(C374="Cultivos",+IFERROR(INDEX(D$106:$D374,MATCH(0,INDEX(COUNTIF($E$7:E373,D$106:$D374),),)),""),""),"")</f>
        <v/>
      </c>
    </row>
    <row r="375" spans="5:5" x14ac:dyDescent="0.2">
      <c r="E375" t="str" cm="1">
        <f t="array" ref="E375">IF(C375&gt;0,IF(C375="Cultivos",+IFERROR(INDEX(D$106:$D375,MATCH(0,INDEX(COUNTIF($E$7:E374,D$106:$D375),),)),""),""),"")</f>
        <v/>
      </c>
    </row>
    <row r="376" spans="5:5" x14ac:dyDescent="0.2">
      <c r="E376" t="str" cm="1">
        <f t="array" ref="E376">IF(C376&gt;0,IF(C376="Cultivos",+IFERROR(INDEX(D$106:$D376,MATCH(0,INDEX(COUNTIF($E$7:E375,D$106:$D376),),)),""),""),"")</f>
        <v/>
      </c>
    </row>
    <row r="377" spans="5:5" x14ac:dyDescent="0.2">
      <c r="E377" t="str" cm="1">
        <f t="array" ref="E377">IF(C377&gt;0,IF(C377="Cultivos",+IFERROR(INDEX(D$106:$D377,MATCH(0,INDEX(COUNTIF($E$7:E376,D$106:$D377),),)),""),""),"")</f>
        <v/>
      </c>
    </row>
    <row r="378" spans="5:5" x14ac:dyDescent="0.2">
      <c r="E378" t="str" cm="1">
        <f t="array" ref="E378">IF(C378&gt;0,IF(C378="Cultivos",+IFERROR(INDEX(D$106:$D378,MATCH(0,INDEX(COUNTIF($E$7:E377,D$106:$D378),),)),""),""),"")</f>
        <v/>
      </c>
    </row>
    <row r="379" spans="5:5" x14ac:dyDescent="0.2">
      <c r="E379" t="str" cm="1">
        <f t="array" ref="E379">IF(C379&gt;0,IF(C379="Cultivos",+IFERROR(INDEX(D$106:$D379,MATCH(0,INDEX(COUNTIF($E$7:E378,D$106:$D379),),)),""),""),"")</f>
        <v/>
      </c>
    </row>
    <row r="380" spans="5:5" x14ac:dyDescent="0.2">
      <c r="E380" t="str" cm="1">
        <f t="array" ref="E380">IF(C380&gt;0,IF(C380="Cultivos",+IFERROR(INDEX(D$106:$D380,MATCH(0,INDEX(COUNTIF($E$7:E379,D$106:$D380),),)),""),""),"")</f>
        <v/>
      </c>
    </row>
    <row r="381" spans="5:5" x14ac:dyDescent="0.2">
      <c r="E381" t="str" cm="1">
        <f t="array" ref="E381">IF(C381&gt;0,IF(C381="Cultivos",+IFERROR(INDEX(D$106:$D381,MATCH(0,INDEX(COUNTIF($E$7:E380,D$106:$D381),),)),""),""),"")</f>
        <v/>
      </c>
    </row>
    <row r="382" spans="5:5" x14ac:dyDescent="0.2">
      <c r="E382" t="str" cm="1">
        <f t="array" ref="E382">IF(C382&gt;0,IF(C382="Cultivos",+IFERROR(INDEX(D$106:$D382,MATCH(0,INDEX(COUNTIF($E$7:E381,D$106:$D382),),)),""),""),"")</f>
        <v/>
      </c>
    </row>
    <row r="383" spans="5:5" x14ac:dyDescent="0.2">
      <c r="E383" t="str" cm="1">
        <f t="array" ref="E383">IF(C383&gt;0,IF(C383="Cultivos",+IFERROR(INDEX(D$106:$D383,MATCH(0,INDEX(COUNTIF($E$7:E382,D$106:$D383),),)),""),""),"")</f>
        <v/>
      </c>
    </row>
    <row r="384" spans="5:5" x14ac:dyDescent="0.2">
      <c r="E384" t="str" cm="1">
        <f t="array" ref="E384">IF(C384&gt;0,IF(C384="Cultivos",+IFERROR(INDEX(D$106:$D384,MATCH(0,INDEX(COUNTIF($E$7:E383,D$106:$D384),),)),""),""),"")</f>
        <v/>
      </c>
    </row>
    <row r="385" spans="5:5" x14ac:dyDescent="0.2">
      <c r="E385" t="str" cm="1">
        <f t="array" ref="E385">IF(C385&gt;0,IF(C385="Cultivos",+IFERROR(INDEX(D$106:$D385,MATCH(0,INDEX(COUNTIF($E$7:E384,D$106:$D385),),)),""),""),"")</f>
        <v/>
      </c>
    </row>
    <row r="386" spans="5:5" x14ac:dyDescent="0.2">
      <c r="E386" t="str" cm="1">
        <f t="array" ref="E386">IF(C386&gt;0,IF(C386="Cultivos",+IFERROR(INDEX(D$106:$D386,MATCH(0,INDEX(COUNTIF($E$7:E385,D$106:$D386),),)),""),""),"")</f>
        <v/>
      </c>
    </row>
    <row r="387" spans="5:5" x14ac:dyDescent="0.2">
      <c r="E387" t="str" cm="1">
        <f t="array" ref="E387">IF(C387&gt;0,IF(C387="Cultivos",+IFERROR(INDEX(D$106:$D387,MATCH(0,INDEX(COUNTIF($E$7:E386,D$106:$D387),),)),""),""),"")</f>
        <v/>
      </c>
    </row>
    <row r="388" spans="5:5" x14ac:dyDescent="0.2">
      <c r="E388" t="str" cm="1">
        <f t="array" ref="E388">IF(C388&gt;0,IF(C388="Cultivos",+IFERROR(INDEX(D$106:$D388,MATCH(0,INDEX(COUNTIF($E$7:E387,D$106:$D388),),)),""),""),"")</f>
        <v/>
      </c>
    </row>
    <row r="389" spans="5:5" x14ac:dyDescent="0.2">
      <c r="E389" t="str" cm="1">
        <f t="array" ref="E389">IF(C389&gt;0,IF(C389="Cultivos",+IFERROR(INDEX(D$106:$D389,MATCH(0,INDEX(COUNTIF($E$7:E388,D$106:$D389),),)),""),""),"")</f>
        <v/>
      </c>
    </row>
    <row r="390" spans="5:5" x14ac:dyDescent="0.2">
      <c r="E390" t="str" cm="1">
        <f t="array" ref="E390">IF(C390&gt;0,IF(C390="Cultivos",+IFERROR(INDEX(D$106:$D390,MATCH(0,INDEX(COUNTIF($E$7:E389,D$106:$D390),),)),""),""),"")</f>
        <v/>
      </c>
    </row>
    <row r="391" spans="5:5" x14ac:dyDescent="0.2">
      <c r="E391" t="str" cm="1">
        <f t="array" ref="E391">IF(C391&gt;0,IF(C391="Cultivos",+IFERROR(INDEX(D$106:$D391,MATCH(0,INDEX(COUNTIF($E$7:E390,D$106:$D391),),)),""),""),"")</f>
        <v/>
      </c>
    </row>
    <row r="392" spans="5:5" x14ac:dyDescent="0.2">
      <c r="E392" t="str" cm="1">
        <f t="array" ref="E392">IF(C392&gt;0,IF(C392="Cultivos",+IFERROR(INDEX(D$106:$D392,MATCH(0,INDEX(COUNTIF($E$7:E391,D$106:$D392),),)),""),""),"")</f>
        <v/>
      </c>
    </row>
    <row r="393" spans="5:5" x14ac:dyDescent="0.2">
      <c r="E393" t="str" cm="1">
        <f t="array" ref="E393">IF(C393&gt;0,IF(C393="Cultivos",+IFERROR(INDEX(D$106:$D393,MATCH(0,INDEX(COUNTIF($E$7:E392,D$106:$D393),),)),""),""),"")</f>
        <v/>
      </c>
    </row>
    <row r="394" spans="5:5" x14ac:dyDescent="0.2">
      <c r="E394" t="str" cm="1">
        <f t="array" ref="E394">IF(C394&gt;0,IF(C394="Cultivos",+IFERROR(INDEX(D$106:$D394,MATCH(0,INDEX(COUNTIF($E$7:E393,D$106:$D394),),)),""),""),"")</f>
        <v/>
      </c>
    </row>
    <row r="395" spans="5:5" x14ac:dyDescent="0.2">
      <c r="E395" t="str" cm="1">
        <f t="array" ref="E395">IF(C395&gt;0,IF(C395="Cultivos",+IFERROR(INDEX(D$106:$D395,MATCH(0,INDEX(COUNTIF($E$7:E394,D$106:$D395),),)),""),""),"")</f>
        <v/>
      </c>
    </row>
    <row r="396" spans="5:5" x14ac:dyDescent="0.2">
      <c r="E396" t="str" cm="1">
        <f t="array" ref="E396">IF(C396&gt;0,IF(C396="Cultivos",+IFERROR(INDEX(D$106:$D396,MATCH(0,INDEX(COUNTIF($E$7:E395,D$106:$D396),),)),""),""),"")</f>
        <v/>
      </c>
    </row>
    <row r="397" spans="5:5" x14ac:dyDescent="0.2">
      <c r="E397" t="str" cm="1">
        <f t="array" ref="E397">IF(C397&gt;0,IF(C397="Cultivos",+IFERROR(INDEX(D$106:$D397,MATCH(0,INDEX(COUNTIF($E$7:E396,D$106:$D397),),)),""),""),"")</f>
        <v/>
      </c>
    </row>
    <row r="398" spans="5:5" x14ac:dyDescent="0.2">
      <c r="E398" t="str" cm="1">
        <f t="array" ref="E398">IF(C398&gt;0,IF(C398="Cultivos",+IFERROR(INDEX(D$106:$D398,MATCH(0,INDEX(COUNTIF($E$7:E397,D$106:$D398),),)),""),""),"")</f>
        <v/>
      </c>
    </row>
    <row r="399" spans="5:5" x14ac:dyDescent="0.2">
      <c r="E399" t="str" cm="1">
        <f t="array" ref="E399">IF(C399&gt;0,IF(C399="Cultivos",+IFERROR(INDEX(D$106:$D399,MATCH(0,INDEX(COUNTIF($E$7:E398,D$106:$D399),),)),""),""),"")</f>
        <v/>
      </c>
    </row>
    <row r="400" spans="5:5" x14ac:dyDescent="0.2">
      <c r="E400" t="str" cm="1">
        <f t="array" ref="E400">IF(C400&gt;0,IF(C400="Cultivos",+IFERROR(INDEX(D$106:$D400,MATCH(0,INDEX(COUNTIF($E$7:E399,D$106:$D400),),)),""),""),"")</f>
        <v/>
      </c>
    </row>
    <row r="401" spans="5:5" x14ac:dyDescent="0.2">
      <c r="E401" t="str" cm="1">
        <f t="array" ref="E401">IF(C401&gt;0,IF(C401="Cultivos",+IFERROR(INDEX(D$106:$D401,MATCH(0,INDEX(COUNTIF($E$7:E400,D$106:$D401),),)),""),""),"")</f>
        <v/>
      </c>
    </row>
    <row r="402" spans="5:5" x14ac:dyDescent="0.2">
      <c r="E402" t="str" cm="1">
        <f t="array" ref="E402">IF(C402&gt;0,IF(C402="Cultivos",+IFERROR(INDEX(D$106:$D402,MATCH(0,INDEX(COUNTIF($E$7:E401,D$106:$D402),),)),""),""),"")</f>
        <v/>
      </c>
    </row>
    <row r="403" spans="5:5" x14ac:dyDescent="0.2">
      <c r="E403" t="str" cm="1">
        <f t="array" ref="E403">IF(C403&gt;0,IF(C403="Cultivos",+IFERROR(INDEX(D$106:$D403,MATCH(0,INDEX(COUNTIF($E$7:E402,D$106:$D403),),)),""),""),"")</f>
        <v/>
      </c>
    </row>
    <row r="404" spans="5:5" x14ac:dyDescent="0.2">
      <c r="E404" t="str" cm="1">
        <f t="array" ref="E404">IF(C404&gt;0,IF(C404="Cultivos",+IFERROR(INDEX(D$106:$D404,MATCH(0,INDEX(COUNTIF($E$7:E403,D$106:$D404),),)),""),""),"")</f>
        <v/>
      </c>
    </row>
    <row r="405" spans="5:5" x14ac:dyDescent="0.2">
      <c r="E405" t="str" cm="1">
        <f t="array" ref="E405">IF(C405&gt;0,IF(C405="Cultivos",+IFERROR(INDEX(D$106:$D405,MATCH(0,INDEX(COUNTIF($E$7:E404,D$106:$D405),),)),""),""),"")</f>
        <v/>
      </c>
    </row>
    <row r="406" spans="5:5" x14ac:dyDescent="0.2">
      <c r="E406" t="str" cm="1">
        <f t="array" ref="E406">IF(C406&gt;0,IF(C406="Cultivos",+IFERROR(INDEX(D$106:$D406,MATCH(0,INDEX(COUNTIF($E$7:E405,D$106:$D406),),)),""),""),"")</f>
        <v/>
      </c>
    </row>
    <row r="407" spans="5:5" x14ac:dyDescent="0.2">
      <c r="E407" t="str" cm="1">
        <f t="array" ref="E407">IF(C407&gt;0,IF(C407="Cultivos",+IFERROR(INDEX(D$106:$D407,MATCH(0,INDEX(COUNTIF($E$7:E406,D$106:$D407),),)),""),""),"")</f>
        <v/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198C78-D270-4076-93FE-BE380413B8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Instrucciones</vt:lpstr>
      <vt:lpstr>1. Territorio</vt:lpstr>
      <vt:lpstr>2. Valoracion Comunitaria</vt:lpstr>
      <vt:lpstr>3. Censo de Afectados</vt:lpstr>
      <vt:lpstr>4. Reporte daños</vt:lpstr>
      <vt:lpstr>5. Consolidado</vt:lpstr>
      <vt:lpstr>LISTAS</vt:lpstr>
      <vt:lpstr>'5. Consolidado'!Área_de_impresión</vt:lpstr>
      <vt:lpstr>Instrucciones!Área_de_impresión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Diego Alfonso Pedroza Castro</cp:lastModifiedBy>
  <cp:revision/>
  <dcterms:created xsi:type="dcterms:W3CDTF">2021-06-22T11:41:49Z</dcterms:created>
  <dcterms:modified xsi:type="dcterms:W3CDTF">2024-02-12T15:43:48Z</dcterms:modified>
  <cp:category/>
  <cp:contentStatus/>
</cp:coreProperties>
</file>